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efany paulino\Desktop\oai\OAI 2024\Pesupuesto\Ejecucion presupuestaria\Noviembre\"/>
    </mc:Choice>
  </mc:AlternateContent>
  <xr:revisionPtr revIDLastSave="0" documentId="8_{54E33D8A-E952-4D9F-B1E9-7C46A35EC247}" xr6:coauthVersionLast="47" xr6:coauthVersionMax="47" xr10:uidLastSave="{00000000-0000-0000-0000-000000000000}"/>
  <bookViews>
    <workbookView xWindow="2685" yWindow="2685" windowWidth="16200" windowHeight="8775" activeTab="1" xr2:uid="{00000000-000D-0000-FFFF-FFFF00000000}"/>
  </bookViews>
  <sheets>
    <sheet name="Hoja2" sheetId="2" r:id="rId1"/>
    <sheet name="Hoja1 (2)" sheetId="3" r:id="rId2"/>
  </sheets>
  <definedNames>
    <definedName name="_xlnm.Print_Titles" localSheetId="1">'Hoja1 (2)'!$10:$11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0" i="3" l="1"/>
  <c r="S119" i="3"/>
  <c r="S118" i="3"/>
  <c r="S117" i="3"/>
  <c r="S116" i="3"/>
  <c r="S115" i="3"/>
  <c r="S114" i="3"/>
  <c r="S113" i="3"/>
  <c r="S112" i="3"/>
  <c r="S111" i="3"/>
  <c r="S110" i="3"/>
  <c r="S109" i="3"/>
  <c r="S108" i="3"/>
  <c r="F106" i="3"/>
  <c r="F121" i="3" s="1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L89" i="3"/>
  <c r="K89" i="3"/>
  <c r="S89" i="3" s="1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R75" i="3"/>
  <c r="R74" i="3"/>
  <c r="P74" i="3"/>
  <c r="O74" i="3"/>
  <c r="M74" i="3"/>
  <c r="L74" i="3"/>
  <c r="J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R31" i="3"/>
  <c r="P31" i="3"/>
  <c r="O31" i="3"/>
  <c r="M31" i="3"/>
  <c r="L31" i="3"/>
  <c r="J31" i="3"/>
  <c r="S30" i="3"/>
  <c r="S29" i="3"/>
  <c r="S28" i="3"/>
  <c r="S27" i="3"/>
  <c r="S25" i="3"/>
  <c r="R24" i="3"/>
  <c r="S24" i="3" s="1"/>
  <c r="S23" i="3"/>
  <c r="S22" i="3"/>
  <c r="S21" i="3"/>
  <c r="R20" i="3"/>
  <c r="Q20" i="3"/>
  <c r="S20" i="3" s="1"/>
  <c r="R19" i="3"/>
  <c r="P19" i="3"/>
  <c r="O19" i="3"/>
  <c r="O106" i="3" s="1"/>
  <c r="O121" i="3" s="1"/>
  <c r="N19" i="3"/>
  <c r="N106" i="3" s="1"/>
  <c r="M19" i="3"/>
  <c r="L19" i="3"/>
  <c r="K19" i="3"/>
  <c r="K121" i="3" s="1"/>
  <c r="J19" i="3"/>
  <c r="H19" i="3"/>
  <c r="R18" i="3"/>
  <c r="Q18" i="3"/>
  <c r="S18" i="3" s="1"/>
  <c r="S17" i="3"/>
  <c r="S16" i="3"/>
  <c r="R15" i="3"/>
  <c r="S15" i="3" s="1"/>
  <c r="R14" i="3"/>
  <c r="Q14" i="3"/>
  <c r="S14" i="3" s="1"/>
  <c r="P13" i="3"/>
  <c r="O13" i="3"/>
  <c r="N13" i="3"/>
  <c r="M13" i="3"/>
  <c r="L13" i="3"/>
  <c r="K13" i="3"/>
  <c r="J13" i="3"/>
  <c r="H13" i="3"/>
  <c r="J121" i="3" l="1"/>
  <c r="R13" i="3"/>
  <c r="R121" i="3" s="1"/>
  <c r="L121" i="3"/>
  <c r="P106" i="3"/>
  <c r="P121" i="3" s="1"/>
  <c r="H106" i="3"/>
  <c r="H121" i="3" s="1"/>
  <c r="Q19" i="3"/>
  <c r="S19" i="3" s="1"/>
  <c r="S31" i="3"/>
  <c r="M106" i="3"/>
  <c r="S74" i="3"/>
  <c r="L106" i="3"/>
  <c r="K106" i="3"/>
  <c r="Q13" i="3"/>
  <c r="J106" i="3"/>
  <c r="Q106" i="3" l="1"/>
  <c r="Q121" i="3" s="1"/>
  <c r="S13" i="3"/>
  <c r="S106" i="3" s="1"/>
  <c r="S121" i="3"/>
</calcChain>
</file>

<file path=xl/sharedStrings.xml><?xml version="1.0" encoding="utf-8"?>
<sst xmlns="http://schemas.openxmlformats.org/spreadsheetml/2006/main" count="368" uniqueCount="209">
  <si>
    <t xml:space="preserve">                                      EJECUCION DE GASTOS Y APLICACIONES FINANCIERAS</t>
  </si>
  <si>
    <t xml:space="preserve">                          En RD$</t>
  </si>
  <si>
    <t xml:space="preserve">   GASTO DEVENGADO</t>
  </si>
  <si>
    <t>DETALLE</t>
  </si>
  <si>
    <t>TOTAL</t>
  </si>
  <si>
    <t xml:space="preserve">Presupuesto </t>
  </si>
  <si>
    <t>Aprobado</t>
  </si>
  <si>
    <t>Modificado</t>
  </si>
  <si>
    <t>ENERO</t>
  </si>
  <si>
    <t>FEBRERO</t>
  </si>
  <si>
    <t>MARZO</t>
  </si>
  <si>
    <t>ABRIL</t>
  </si>
  <si>
    <t>MAYO</t>
  </si>
  <si>
    <t>JUNIO</t>
  </si>
  <si>
    <t>JULIO</t>
  </si>
  <si>
    <t>2,1</t>
  </si>
  <si>
    <t>REMUNERACIONES Y  CONTRIBUCIONES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</si>
  <si>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</si>
  <si>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</si>
  <si>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</si>
  <si>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</si>
  <si>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</si>
  <si>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</si>
  <si>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</si>
  <si>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</si>
  <si>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</si>
  <si>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</si>
  <si>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</si>
  <si>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</si>
  <si>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</si>
  <si>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</si>
  <si>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</si>
  <si>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</si>
  <si>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0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</si>
  <si>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</si>
  <si>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</si>
  <si>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</si>
  <si>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</si>
  <si>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</si>
  <si>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</si>
  <si>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</si>
  <si>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</si>
  <si>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</si>
  <si>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</si>
  <si>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</si>
  <si>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</si>
  <si>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 xml:space="preserve">OTROS SERVICIOS NO INCLUIDOSEN </t>
  </si>
  <si>
    <t>CONCEPTOSANTERIORES</t>
  </si>
  <si>
    <t>2.2.9</t>
  </si>
  <si>
    <t>OTRAS CONTRATACIONES DE SERVICIOS</t>
  </si>
  <si>
    <t>2,3</t>
  </si>
  <si>
    <t>MATERIALES Y SUMINISTROS</t>
  </si>
  <si>
    <t>0.00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</si>
  <si>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</si>
  <si>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</si>
  <si>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</si>
  <si>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</si>
  <si>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</si>
  <si>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</si>
  <si>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</si>
  <si>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</si>
  <si>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</si>
  <si>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</si>
  <si>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</si>
  <si>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</si>
  <si>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</si>
  <si>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</si>
  <si>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</si>
  <si>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</si>
  <si>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</si>
  <si>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</si>
  <si>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</si>
  <si>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</si>
  <si>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</si>
  <si>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</si>
  <si>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</si>
  <si>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</si>
  <si>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 xml:space="preserve">TRASFERENCIAS CORRIENTES AL SECTOR </t>
  </si>
  <si>
    <t>PRIVADO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</si>
  <si>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</si>
  <si>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</si>
  <si>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</si>
  <si>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</si>
  <si>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</si>
  <si>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</si>
  <si>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</si>
  <si>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</si>
  <si>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</si>
  <si>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</si>
  <si>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 xml:space="preserve">TRASFERENCIAS CORRIENTES A </t>
  </si>
  <si>
    <t>INSTITUCIONES PUBLICAS FINANCIERAS</t>
  </si>
  <si>
    <t>2,4,7</t>
  </si>
  <si>
    <t>EXTERNO</t>
  </si>
  <si>
    <t>2.4.9</t>
  </si>
  <si>
    <t>2.5</t>
  </si>
  <si>
    <t>TRANSFERENCIAS DE CAPITAL</t>
  </si>
  <si>
    <t>2.5.1</t>
  </si>
  <si>
    <t>TRANSFERENCIAS DE CAPITAL AL SECTOR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</si>
  <si>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</si>
  <si>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</si>
  <si>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</si>
  <si>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</si>
  <si>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</si>
  <si>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</si>
  <si>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</si>
  <si>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 xml:space="preserve">TRANSFERENCIAS DE CAPITAL A </t>
  </si>
  <si>
    <t>INSTITUCIONES PUBLICAS NO FINANCIERAS</t>
  </si>
  <si>
    <t>2.5.6</t>
  </si>
  <si>
    <t>2.5.9</t>
  </si>
  <si>
    <t>TRANSFERENCIAS DE CAPITAL A OTRAS</t>
  </si>
  <si>
    <t>INSTITUCIONES PUBLICAS</t>
  </si>
  <si>
    <t>2.6</t>
  </si>
  <si>
    <r>
      <t>B</t>
    </r>
    <r>
      <rPr>
        <b/>
        <sz val="8"/>
        <rFont val="Times New Roman"/>
        <family val="1"/>
      </rPr>
      <t>IENES MUEBLES ,INMUEBLES E INTANGIBLES</t>
    </r>
  </si>
  <si>
    <t>2.6.1</t>
  </si>
  <si>
    <t>MOBILIARIO Y EQUIPO</t>
  </si>
  <si>
    <t>2.6.2</t>
  </si>
  <si>
    <t xml:space="preserve">MOBILIARIO Y EQUIPO EDUCACIONAL </t>
  </si>
  <si>
    <t>Y CREATIVO</t>
  </si>
  <si>
    <t>2.6.3</t>
  </si>
  <si>
    <t xml:space="preserve">EQUIPO E INSTRUMENTAL, CIENTIFICO Y </t>
  </si>
  <si>
    <t>LABORATORIO</t>
  </si>
  <si>
    <t>2.6.4</t>
  </si>
  <si>
    <t xml:space="preserve">VEHICULOS Y EQUIPOS DE TRANSPORTE, </t>
  </si>
  <si>
    <t>TRACCION Y ELEVACION</t>
  </si>
  <si>
    <t>2.6.5</t>
  </si>
  <si>
    <t xml:space="preserve">MAQUINARIA, OTROS EQUIPOS </t>
  </si>
  <si>
    <t>Y HERRAMIENTAS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</si>
  <si>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</si>
  <si>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</si>
  <si>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</si>
  <si>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</si>
  <si>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</si>
  <si>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</si>
  <si>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</si>
  <si>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 xml:space="preserve">EEDIFICIOS, ESTRUCTURAS, TIERRAS, </t>
  </si>
  <si>
    <t>TERRENO Y 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</si>
  <si>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</si>
  <si>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</si>
  <si>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</si>
  <si>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</si>
  <si>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</si>
  <si>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</si>
  <si>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</si>
  <si>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</si>
  <si>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</si>
  <si>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 xml:space="preserve">EJERCICIO PARA INVERSION (ART.32 Y 33 </t>
  </si>
  <si>
    <t>(LEY 423-0)</t>
  </si>
  <si>
    <t>2.8</t>
  </si>
  <si>
    <t xml:space="preserve">ADQUISICION DE ACTIVOS FINANCIEROS </t>
  </si>
  <si>
    <t>CON FINES DE POLITICA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</si>
  <si>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</si>
  <si>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</si>
  <si>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</si>
  <si>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</si>
  <si>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</si>
  <si>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</si>
  <si>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</si>
  <si>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</si>
  <si>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</si>
  <si>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</si>
  <si>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</si>
  <si>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</si>
  <si>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</si>
  <si>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</si>
  <si>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</si>
  <si>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</si>
  <si>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</si>
  <si>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</si>
  <si>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CORRIENTE</t>
  </si>
  <si>
    <t>4.1.2</t>
  </si>
  <si>
    <t xml:space="preserve">INCREMENTO DE ACTIVOS FINANCIEROS NO 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</si>
  <si>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</si>
  <si>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</si>
  <si>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</si>
  <si>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</si>
  <si>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</si>
  <si>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</si>
  <si>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</si>
  <si>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 xml:space="preserve">DISMINUCION  DEPOSITOS FONDOS DE </t>
  </si>
  <si>
    <t>TERCEROS</t>
  </si>
  <si>
    <t>TOTAL APLICACIONES FINANCIERAS</t>
  </si>
  <si>
    <t>TOTAL GASTOS Y APLICACIONES FINANCIERAS</t>
  </si>
  <si>
    <t>Fuente: Sistema de informacion de la gestion Financiera (SIGEF).</t>
  </si>
  <si>
    <t>NOTAS:</t>
  </si>
  <si>
    <t>1.Gasto devengado</t>
  </si>
  <si>
    <t>2.Se presenta el gasto por mes, cada mes se debe actualizar el gasto 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</si>
  <si>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</si>
  <si>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</si>
  <si>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</si>
  <si>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</si>
  <si>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Presupuesto aprobado:</t>
  </si>
  <si>
    <t>Se refiere al presupuesto aprobado en la ley de Presupuesto General del Estado.</t>
  </si>
  <si>
    <t>Presupuesto Modificaco:</t>
  </si>
  <si>
    <t>Se refiere al presupuesto aprobado en caso de que el Congreso Nacional apruebe un</t>
  </si>
  <si>
    <t>presupuesto complementario.</t>
  </si>
  <si>
    <t>Total Devengado:</t>
  </si>
  <si>
    <t>Son los recursos financieros que surgen con la  obligacion de  pago por  la  recepcion  de</t>
  </si>
  <si>
    <t>conformidad de obras, bienes y servicios oportunamente contratados o,  en los casos de</t>
  </si>
  <si>
    <t xml:space="preserve">gastos sin contratacion , por haberse cumplido los requisitos administrativos dispuestos </t>
  </si>
  <si>
    <t>por el reglamento de la presente ley.</t>
  </si>
  <si>
    <t>PREPARADO POR:</t>
  </si>
  <si>
    <t>AGOSTO</t>
  </si>
  <si>
    <t>SEPTIEMBRE</t>
  </si>
  <si>
    <t>ELSA ALTAGRACIA PEREZ ESPINAL</t>
  </si>
  <si>
    <t>DIRECTORA ADMINISTRATIVA Y FINANCIERA</t>
  </si>
  <si>
    <t>OCTUBRE</t>
  </si>
  <si>
    <t>00</t>
  </si>
  <si>
    <t xml:space="preserve">           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</si>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</sst>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1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4">
    <xf numFmtId="0" fontId="0" fillId="0" borderId="0" xfId="0"/>
    <xf numFmtId="0" fontId="4" fillId="0" borderId="0" xfId="2" applyFont="1"/>
    <xf numFmtId="0" fontId="4" fillId="2" borderId="0" xfId="2" applyFont="1" applyFill="1"/>
    <xf numFmtId="0" fontId="5" fillId="0" borderId="0" xfId="2" quotePrefix="1" applyFont="1" applyAlignment="1">
      <alignment horizontal="center"/>
    </xf>
    <xf numFmtId="0" fontId="8" fillId="2" borderId="0" xfId="2" applyFont="1" applyFill="1" applyAlignment="1">
      <alignment horizontal="center"/>
    </xf>
    <xf numFmtId="0" fontId="9" fillId="3" borderId="4" xfId="0" applyFont="1" applyFill="1" applyBorder="1"/>
    <xf numFmtId="0" fontId="8" fillId="3" borderId="4" xfId="2" applyFont="1" applyFill="1" applyBorder="1" applyAlignment="1">
      <alignment horizontal="center"/>
    </xf>
    <xf numFmtId="0" fontId="11" fillId="3" borderId="9" xfId="0" applyFont="1" applyFill="1" applyBorder="1"/>
    <xf numFmtId="0" fontId="11" fillId="3" borderId="10" xfId="0" applyFont="1" applyFill="1" applyBorder="1"/>
    <xf numFmtId="0" fontId="10" fillId="3" borderId="11" xfId="0" applyFont="1" applyFill="1" applyBorder="1"/>
    <xf numFmtId="0" fontId="7" fillId="3" borderId="12" xfId="2" applyFont="1" applyFill="1" applyBorder="1" applyAlignment="1">
      <alignment horizontal="center"/>
    </xf>
    <xf numFmtId="43" fontId="6" fillId="3" borderId="9" xfId="3" applyFont="1" applyFill="1" applyBorder="1" applyAlignment="1">
      <alignment horizontal="center" vertical="top"/>
    </xf>
    <xf numFmtId="0" fontId="12" fillId="0" borderId="9" xfId="2" applyFont="1" applyBorder="1"/>
    <xf numFmtId="49" fontId="12" fillId="0" borderId="10" xfId="2" applyNumberFormat="1" applyFont="1" applyBorder="1" applyAlignment="1">
      <alignment horizontal="center"/>
    </xf>
    <xf numFmtId="0" fontId="12" fillId="0" borderId="12" xfId="2" applyFont="1" applyBorder="1"/>
    <xf numFmtId="43" fontId="6" fillId="2" borderId="8" xfId="3" applyFont="1" applyFill="1" applyBorder="1" applyAlignment="1">
      <alignment horizontal="center" vertical="top"/>
    </xf>
    <xf numFmtId="49" fontId="6" fillId="0" borderId="13" xfId="2" applyNumberFormat="1" applyFont="1" applyBorder="1" applyAlignment="1">
      <alignment horizontal="center" vertical="top"/>
    </xf>
    <xf numFmtId="49" fontId="6" fillId="0" borderId="14" xfId="2" applyNumberFormat="1" applyFont="1" applyBorder="1" applyAlignment="1">
      <alignment horizontal="center" vertical="top"/>
    </xf>
    <xf numFmtId="0" fontId="6" fillId="0" borderId="14" xfId="2" applyFont="1" applyBorder="1" applyAlignment="1">
      <alignment horizontal="center" vertical="top"/>
    </xf>
    <xf numFmtId="0" fontId="13" fillId="0" borderId="15" xfId="2" applyFont="1" applyBorder="1" applyAlignment="1">
      <alignment vertical="top"/>
    </xf>
    <xf numFmtId="0" fontId="13" fillId="0" borderId="16" xfId="2" applyFont="1" applyBorder="1" applyAlignment="1">
      <alignment vertical="top"/>
    </xf>
    <xf numFmtId="49" fontId="6" fillId="0" borderId="18" xfId="2" applyNumberFormat="1" applyFont="1" applyBorder="1" applyAlignment="1">
      <alignment horizontal="center" vertical="top"/>
    </xf>
    <xf numFmtId="0" fontId="6" fillId="0" borderId="18" xfId="2" applyFont="1" applyBorder="1" applyAlignment="1">
      <alignment horizontal="center" vertical="top"/>
    </xf>
    <xf numFmtId="0" fontId="6" fillId="0" borderId="13" xfId="2" applyFont="1" applyBorder="1" applyAlignment="1">
      <alignment horizontal="center" vertical="top"/>
    </xf>
    <xf numFmtId="0" fontId="6" fillId="0" borderId="23" xfId="2" applyFont="1" applyBorder="1" applyAlignment="1">
      <alignment horizontal="center" vertical="top"/>
    </xf>
    <xf numFmtId="0" fontId="13" fillId="0" borderId="22" xfId="2" applyFont="1" applyBorder="1" applyAlignment="1">
      <alignment vertical="top"/>
    </xf>
    <xf numFmtId="0" fontId="13" fillId="0" borderId="26" xfId="2" applyFont="1" applyBorder="1" applyAlignment="1">
      <alignment vertical="top"/>
    </xf>
    <xf numFmtId="0" fontId="6" fillId="0" borderId="22" xfId="2" applyFont="1" applyBorder="1" applyAlignment="1">
      <alignment horizontal="center" vertical="top"/>
    </xf>
    <xf numFmtId="0" fontId="13" fillId="0" borderId="27" xfId="2" applyFont="1" applyBorder="1" applyAlignment="1">
      <alignment vertical="top"/>
    </xf>
    <xf numFmtId="0" fontId="6" fillId="0" borderId="28" xfId="2" applyFont="1" applyBorder="1" applyAlignment="1">
      <alignment horizontal="center" vertical="top"/>
    </xf>
    <xf numFmtId="0" fontId="6" fillId="0" borderId="15" xfId="2" applyFont="1" applyBorder="1" applyAlignment="1">
      <alignment horizontal="center" vertical="top"/>
    </xf>
    <xf numFmtId="0" fontId="13" fillId="0" borderId="17" xfId="2" applyFont="1" applyBorder="1" applyAlignment="1">
      <alignment vertical="top"/>
    </xf>
    <xf numFmtId="0" fontId="6" fillId="0" borderId="30" xfId="2" applyFont="1" applyBorder="1" applyAlignment="1">
      <alignment horizontal="center" vertical="top"/>
    </xf>
    <xf numFmtId="0" fontId="13" fillId="0" borderId="28" xfId="2" applyFont="1" applyBorder="1" applyAlignment="1">
      <alignment vertical="top"/>
    </xf>
    <xf numFmtId="0" fontId="13" fillId="0" borderId="0" xfId="2" applyFont="1" applyAlignment="1">
      <alignment vertical="top"/>
    </xf>
    <xf numFmtId="0" fontId="6" fillId="0" borderId="29" xfId="2" applyFont="1" applyBorder="1" applyAlignment="1">
      <alignment horizontal="center" vertical="top"/>
    </xf>
    <xf numFmtId="0" fontId="13" fillId="0" borderId="21" xfId="2" applyFont="1" applyBorder="1" applyAlignment="1">
      <alignment vertical="top"/>
    </xf>
    <xf numFmtId="0" fontId="6" fillId="0" borderId="3" xfId="2" applyFont="1" applyBorder="1" applyAlignment="1">
      <alignment horizontal="center" vertical="top"/>
    </xf>
    <xf numFmtId="0" fontId="9" fillId="0" borderId="1" xfId="0" applyFont="1" applyBorder="1"/>
    <xf numFmtId="0" fontId="9" fillId="0" borderId="2" xfId="0" applyFont="1" applyBorder="1"/>
    <xf numFmtId="0" fontId="13" fillId="0" borderId="30" xfId="2" applyFont="1" applyBorder="1" applyAlignment="1">
      <alignment vertical="top"/>
    </xf>
    <xf numFmtId="0" fontId="6" fillId="0" borderId="30" xfId="2" applyFont="1" applyBorder="1" applyAlignment="1">
      <alignment vertical="top"/>
    </xf>
    <xf numFmtId="0" fontId="6" fillId="0" borderId="16" xfId="2" applyFont="1" applyBorder="1" applyAlignment="1">
      <alignment vertical="top"/>
    </xf>
    <xf numFmtId="0" fontId="6" fillId="0" borderId="26" xfId="2" applyFont="1" applyBorder="1" applyAlignment="1">
      <alignment vertical="top"/>
    </xf>
    <xf numFmtId="0" fontId="6" fillId="0" borderId="26" xfId="2" applyFont="1" applyBorder="1" applyAlignment="1">
      <alignment horizontal="center" vertical="top"/>
    </xf>
    <xf numFmtId="0" fontId="13" fillId="0" borderId="1" xfId="2" applyFont="1" applyBorder="1" applyAlignment="1">
      <alignment vertical="top"/>
    </xf>
    <xf numFmtId="0" fontId="13" fillId="0" borderId="3" xfId="2" applyFont="1" applyBorder="1" applyAlignment="1">
      <alignment vertical="top"/>
    </xf>
    <xf numFmtId="0" fontId="6" fillId="0" borderId="0" xfId="2" applyFont="1" applyAlignment="1">
      <alignment horizontal="center" vertical="top"/>
    </xf>
    <xf numFmtId="0" fontId="6" fillId="0" borderId="16" xfId="2" applyFont="1" applyBorder="1" applyAlignment="1">
      <alignment horizontal="center" vertical="top"/>
    </xf>
    <xf numFmtId="49" fontId="6" fillId="0" borderId="4" xfId="2" applyNumberFormat="1" applyFont="1" applyBorder="1" applyAlignment="1">
      <alignment horizontal="center" vertical="top"/>
    </xf>
    <xf numFmtId="0" fontId="6" fillId="0" borderId="4" xfId="2" applyFont="1" applyBorder="1" applyAlignment="1">
      <alignment horizontal="center" vertical="top"/>
    </xf>
    <xf numFmtId="0" fontId="6" fillId="0" borderId="5" xfId="2" applyFont="1" applyBorder="1" applyAlignment="1">
      <alignment vertical="top"/>
    </xf>
    <xf numFmtId="0" fontId="6" fillId="0" borderId="6" xfId="2" applyFont="1" applyBorder="1" applyAlignment="1">
      <alignment vertical="top"/>
    </xf>
    <xf numFmtId="0" fontId="6" fillId="0" borderId="9" xfId="2" applyFont="1" applyBorder="1" applyAlignment="1">
      <alignment horizontal="center" vertical="top"/>
    </xf>
    <xf numFmtId="0" fontId="6" fillId="0" borderId="10" xfId="2" applyFont="1" applyBorder="1" applyAlignment="1">
      <alignment vertical="top"/>
    </xf>
    <xf numFmtId="0" fontId="6" fillId="0" borderId="11" xfId="2" applyFont="1" applyBorder="1" applyAlignment="1">
      <alignment vertical="top"/>
    </xf>
    <xf numFmtId="0" fontId="13" fillId="2" borderId="27" xfId="2" applyFont="1" applyFill="1" applyBorder="1" applyAlignment="1">
      <alignment vertical="top"/>
    </xf>
    <xf numFmtId="0" fontId="8" fillId="0" borderId="0" xfId="2" applyFont="1"/>
    <xf numFmtId="0" fontId="7" fillId="0" borderId="0" xfId="2" applyFont="1"/>
    <xf numFmtId="0" fontId="8" fillId="0" borderId="4" xfId="2" applyFont="1" applyBorder="1"/>
    <xf numFmtId="0" fontId="8" fillId="0" borderId="5" xfId="2" applyFont="1" applyBorder="1"/>
    <xf numFmtId="0" fontId="8" fillId="0" borderId="7" xfId="2" applyFont="1" applyBorder="1"/>
    <xf numFmtId="0" fontId="8" fillId="0" borderId="22" xfId="2" applyFont="1" applyBorder="1"/>
    <xf numFmtId="0" fontId="12" fillId="0" borderId="22" xfId="2" applyFont="1" applyBorder="1"/>
    <xf numFmtId="0" fontId="12" fillId="0" borderId="27" xfId="2" applyFont="1" applyBorder="1"/>
    <xf numFmtId="0" fontId="8" fillId="0" borderId="28" xfId="2" applyFont="1" applyBorder="1"/>
    <xf numFmtId="0" fontId="12" fillId="0" borderId="28" xfId="2" applyFont="1" applyBorder="1"/>
    <xf numFmtId="0" fontId="12" fillId="0" borderId="0" xfId="2" applyFont="1"/>
    <xf numFmtId="0" fontId="9" fillId="0" borderId="22" xfId="0" applyFont="1" applyBorder="1"/>
    <xf numFmtId="0" fontId="8" fillId="0" borderId="15" xfId="2" applyFont="1" applyBorder="1"/>
    <xf numFmtId="0" fontId="9" fillId="0" borderId="15" xfId="0" applyFont="1" applyBorder="1"/>
    <xf numFmtId="0" fontId="12" fillId="0" borderId="15" xfId="2" applyFont="1" applyBorder="1"/>
    <xf numFmtId="0" fontId="12" fillId="0" borderId="17" xfId="2" applyFont="1" applyBorder="1"/>
    <xf numFmtId="0" fontId="8" fillId="0" borderId="14" xfId="2" applyFont="1" applyBorder="1"/>
    <xf numFmtId="0" fontId="8" fillId="0" borderId="16" xfId="2" applyFont="1" applyBorder="1"/>
    <xf numFmtId="0" fontId="8" fillId="0" borderId="18" xfId="2" applyFont="1" applyBorder="1"/>
    <xf numFmtId="0" fontId="12" fillId="0" borderId="19" xfId="2" applyFont="1" applyBorder="1"/>
    <xf numFmtId="0" fontId="12" fillId="0" borderId="20" xfId="2" applyFont="1" applyBorder="1"/>
    <xf numFmtId="0" fontId="8" fillId="0" borderId="19" xfId="2" applyFont="1" applyBorder="1"/>
    <xf numFmtId="0" fontId="8" fillId="0" borderId="20" xfId="2" applyFont="1" applyBorder="1"/>
    <xf numFmtId="0" fontId="8" fillId="0" borderId="23" xfId="2" applyFont="1" applyBorder="1"/>
    <xf numFmtId="0" fontId="8" fillId="0" borderId="26" xfId="2" applyFont="1" applyBorder="1"/>
    <xf numFmtId="0" fontId="8" fillId="0" borderId="10" xfId="2" applyFont="1" applyBorder="1"/>
    <xf numFmtId="0" fontId="8" fillId="0" borderId="11" xfId="2" applyFont="1" applyBorder="1"/>
    <xf numFmtId="0" fontId="8" fillId="0" borderId="12" xfId="2" applyFont="1" applyBorder="1"/>
    <xf numFmtId="0" fontId="8" fillId="3" borderId="1" xfId="2" applyFont="1" applyFill="1" applyBorder="1"/>
    <xf numFmtId="0" fontId="8" fillId="3" borderId="2" xfId="2" applyFont="1" applyFill="1" applyBorder="1"/>
    <xf numFmtId="0" fontId="8" fillId="2" borderId="0" xfId="2" applyFont="1" applyFill="1"/>
    <xf numFmtId="0" fontId="11" fillId="0" borderId="0" xfId="0" applyFont="1"/>
    <xf numFmtId="0" fontId="10" fillId="0" borderId="0" xfId="0" applyFont="1"/>
    <xf numFmtId="0" fontId="3" fillId="0" borderId="0" xfId="2"/>
    <xf numFmtId="0" fontId="2" fillId="0" borderId="0" xfId="0" applyFont="1"/>
    <xf numFmtId="0" fontId="14" fillId="0" borderId="0" xfId="0" applyFont="1"/>
    <xf numFmtId="0" fontId="15" fillId="3" borderId="8" xfId="0" applyFont="1" applyFill="1" applyBorder="1"/>
    <xf numFmtId="0" fontId="15" fillId="3" borderId="0" xfId="0" applyFont="1" applyFill="1"/>
    <xf numFmtId="0" fontId="8" fillId="3" borderId="9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 vertical="top"/>
    </xf>
    <xf numFmtId="0" fontId="6" fillId="3" borderId="10" xfId="2" applyFont="1" applyFill="1" applyBorder="1" applyAlignment="1">
      <alignment horizontal="center" vertical="top"/>
    </xf>
    <xf numFmtId="0" fontId="16" fillId="2" borderId="9" xfId="2" applyFont="1" applyFill="1" applyBorder="1" applyAlignment="1">
      <alignment horizontal="center" vertical="top"/>
    </xf>
    <xf numFmtId="0" fontId="16" fillId="2" borderId="8" xfId="2" applyFont="1" applyFill="1" applyBorder="1" applyAlignment="1">
      <alignment horizontal="center" vertical="top"/>
    </xf>
    <xf numFmtId="43" fontId="6" fillId="0" borderId="13" xfId="2" applyNumberFormat="1" applyFont="1" applyBorder="1" applyAlignment="1">
      <alignment vertical="top"/>
    </xf>
    <xf numFmtId="49" fontId="6" fillId="0" borderId="3" xfId="2" applyNumberFormat="1" applyFont="1" applyBorder="1" applyAlignment="1">
      <alignment horizontal="right" vertical="top"/>
    </xf>
    <xf numFmtId="43" fontId="13" fillId="0" borderId="14" xfId="1" applyFont="1" applyBorder="1" applyAlignment="1">
      <alignment vertical="top"/>
    </xf>
    <xf numFmtId="49" fontId="13" fillId="0" borderId="17" xfId="2" applyNumberFormat="1" applyFont="1" applyBorder="1" applyAlignment="1">
      <alignment vertical="top"/>
    </xf>
    <xf numFmtId="4" fontId="17" fillId="0" borderId="15" xfId="2" applyNumberFormat="1" applyFont="1" applyBorder="1" applyAlignment="1">
      <alignment horizontal="center" vertical="top"/>
    </xf>
    <xf numFmtId="43" fontId="17" fillId="0" borderId="14" xfId="1" applyFont="1" applyBorder="1" applyAlignment="1">
      <alignment horizontal="center" vertical="top"/>
    </xf>
    <xf numFmtId="43" fontId="17" fillId="0" borderId="15" xfId="1" applyFont="1" applyBorder="1" applyAlignment="1">
      <alignment horizontal="center" vertical="top"/>
    </xf>
    <xf numFmtId="43" fontId="13" fillId="0" borderId="18" xfId="1" applyFont="1" applyBorder="1" applyAlignment="1">
      <alignment vertical="top"/>
    </xf>
    <xf numFmtId="4" fontId="17" fillId="0" borderId="19" xfId="2" applyNumberFormat="1" applyFont="1" applyBorder="1" applyAlignment="1">
      <alignment horizontal="center" vertical="top"/>
    </xf>
    <xf numFmtId="43" fontId="17" fillId="0" borderId="18" xfId="1" applyFont="1" applyBorder="1" applyAlignment="1">
      <alignment horizontal="center" vertical="top"/>
    </xf>
    <xf numFmtId="43" fontId="17" fillId="0" borderId="19" xfId="1" applyFont="1" applyBorder="1" applyAlignment="1">
      <alignment horizontal="center" vertical="top"/>
    </xf>
    <xf numFmtId="49" fontId="13" fillId="0" borderId="18" xfId="1" applyNumberFormat="1" applyFont="1" applyBorder="1" applyAlignment="1">
      <alignment horizontal="center" vertical="top"/>
    </xf>
    <xf numFmtId="49" fontId="17" fillId="0" borderId="15" xfId="1" applyNumberFormat="1" applyFont="1" applyFill="1" applyBorder="1" applyAlignment="1">
      <alignment horizontal="center" vertical="top"/>
    </xf>
    <xf numFmtId="49" fontId="13" fillId="0" borderId="22" xfId="1" applyNumberFormat="1" applyFont="1" applyFill="1" applyBorder="1" applyAlignment="1">
      <alignment horizontal="center" vertical="top"/>
    </xf>
    <xf numFmtId="49" fontId="13" fillId="0" borderId="18" xfId="1" applyNumberFormat="1" applyFont="1" applyFill="1" applyBorder="1" applyAlignment="1">
      <alignment horizontal="center" vertical="top"/>
    </xf>
    <xf numFmtId="43" fontId="13" fillId="0" borderId="23" xfId="1" applyFont="1" applyBorder="1" applyAlignment="1">
      <alignment vertical="top"/>
    </xf>
    <xf numFmtId="4" fontId="17" fillId="0" borderId="22" xfId="2" applyNumberFormat="1" applyFont="1" applyBorder="1" applyAlignment="1">
      <alignment horizontal="center" vertical="top"/>
    </xf>
    <xf numFmtId="43" fontId="17" fillId="0" borderId="22" xfId="1" applyFont="1" applyBorder="1" applyAlignment="1">
      <alignment horizontal="center" vertical="top"/>
    </xf>
    <xf numFmtId="43" fontId="17" fillId="0" borderId="23" xfId="1" applyFont="1" applyBorder="1" applyAlignment="1">
      <alignment horizontal="center" vertical="top"/>
    </xf>
    <xf numFmtId="43" fontId="13" fillId="0" borderId="14" xfId="1" applyFont="1" applyFill="1" applyBorder="1" applyAlignment="1">
      <alignment vertical="top"/>
    </xf>
    <xf numFmtId="164" fontId="17" fillId="0" borderId="15" xfId="4" applyFont="1" applyFill="1" applyBorder="1" applyAlignment="1">
      <alignment vertical="top"/>
    </xf>
    <xf numFmtId="43" fontId="17" fillId="0" borderId="15" xfId="1" applyFont="1" applyFill="1" applyBorder="1" applyAlignment="1">
      <alignment vertical="top"/>
    </xf>
    <xf numFmtId="43" fontId="17" fillId="0" borderId="14" xfId="1" applyFont="1" applyFill="1" applyBorder="1" applyAlignment="1">
      <alignment vertical="top"/>
    </xf>
    <xf numFmtId="43" fontId="13" fillId="0" borderId="18" xfId="1" applyFont="1" applyFill="1" applyBorder="1" applyAlignment="1">
      <alignment vertical="top"/>
    </xf>
    <xf numFmtId="49" fontId="17" fillId="0" borderId="19" xfId="1" applyNumberFormat="1" applyFont="1" applyFill="1" applyBorder="1" applyAlignment="1">
      <alignment horizontal="center" vertical="top"/>
    </xf>
    <xf numFmtId="49" fontId="13" fillId="0" borderId="15" xfId="1" applyNumberFormat="1" applyFont="1" applyFill="1" applyBorder="1" applyAlignment="1">
      <alignment horizontal="center" vertical="top"/>
    </xf>
    <xf numFmtId="164" fontId="17" fillId="0" borderId="19" xfId="1" applyNumberFormat="1" applyFont="1" applyFill="1" applyBorder="1" applyAlignment="1">
      <alignment horizontal="center" vertical="top"/>
    </xf>
    <xf numFmtId="43" fontId="17" fillId="0" borderId="19" xfId="1" applyFont="1" applyFill="1" applyBorder="1" applyAlignment="1">
      <alignment horizontal="center" vertical="top"/>
    </xf>
    <xf numFmtId="43" fontId="17" fillId="0" borderId="18" xfId="1" applyFont="1" applyFill="1" applyBorder="1" applyAlignment="1">
      <alignment horizontal="center" vertical="top"/>
    </xf>
    <xf numFmtId="49" fontId="17" fillId="0" borderId="14" xfId="1" applyNumberFormat="1" applyFont="1" applyFill="1" applyBorder="1" applyAlignment="1">
      <alignment horizontal="center" vertical="top"/>
    </xf>
    <xf numFmtId="43" fontId="13" fillId="0" borderId="18" xfId="1" applyFont="1" applyFill="1" applyBorder="1" applyAlignment="1">
      <alignment horizontal="center" vertical="top"/>
    </xf>
    <xf numFmtId="164" fontId="17" fillId="0" borderId="19" xfId="4" applyFont="1" applyFill="1" applyBorder="1" applyAlignment="1">
      <alignment vertical="top"/>
    </xf>
    <xf numFmtId="43" fontId="17" fillId="0" borderId="19" xfId="1" applyFont="1" applyFill="1" applyBorder="1" applyAlignment="1">
      <alignment vertical="top"/>
    </xf>
    <xf numFmtId="43" fontId="17" fillId="0" borderId="18" xfId="1" applyFont="1" applyFill="1" applyBorder="1" applyAlignment="1">
      <alignment vertical="top"/>
    </xf>
    <xf numFmtId="49" fontId="17" fillId="0" borderId="22" xfId="1" applyNumberFormat="1" applyFont="1" applyFill="1" applyBorder="1" applyAlignment="1">
      <alignment horizontal="center" vertical="top"/>
    </xf>
    <xf numFmtId="43" fontId="17" fillId="0" borderId="22" xfId="1" applyFont="1" applyFill="1" applyBorder="1" applyAlignment="1">
      <alignment horizontal="center" vertical="top"/>
    </xf>
    <xf numFmtId="43" fontId="17" fillId="0" borderId="23" xfId="1" applyFont="1" applyFill="1" applyBorder="1" applyAlignment="1">
      <alignment horizontal="center" vertical="top"/>
    </xf>
    <xf numFmtId="0" fontId="13" fillId="0" borderId="23" xfId="2" applyFont="1" applyBorder="1" applyAlignment="1">
      <alignment vertical="top"/>
    </xf>
    <xf numFmtId="49" fontId="17" fillId="0" borderId="22" xfId="4" applyNumberFormat="1" applyFont="1" applyFill="1" applyBorder="1" applyAlignment="1">
      <alignment horizontal="center" vertical="top"/>
    </xf>
    <xf numFmtId="0" fontId="13" fillId="0" borderId="14" xfId="2" applyFont="1" applyBorder="1" applyAlignment="1">
      <alignment vertical="top"/>
    </xf>
    <xf numFmtId="49" fontId="17" fillId="0" borderId="28" xfId="1" applyNumberFormat="1" applyFont="1" applyFill="1" applyBorder="1" applyAlignment="1">
      <alignment horizontal="center" vertical="top"/>
    </xf>
    <xf numFmtId="43" fontId="17" fillId="0" borderId="15" xfId="1" applyFont="1" applyFill="1" applyBorder="1" applyAlignment="1">
      <alignment horizontal="center" vertical="top"/>
    </xf>
    <xf numFmtId="43" fontId="17" fillId="0" borderId="29" xfId="1" applyFont="1" applyFill="1" applyBorder="1" applyAlignment="1">
      <alignment vertical="top"/>
    </xf>
    <xf numFmtId="43" fontId="17" fillId="0" borderId="23" xfId="1" applyFont="1" applyFill="1" applyBorder="1" applyAlignment="1">
      <alignment vertical="top"/>
    </xf>
    <xf numFmtId="43" fontId="17" fillId="0" borderId="28" xfId="1" applyFont="1" applyFill="1" applyBorder="1" applyAlignment="1">
      <alignment horizontal="center" vertical="top"/>
    </xf>
    <xf numFmtId="43" fontId="13" fillId="0" borderId="26" xfId="1" applyFont="1" applyFill="1" applyBorder="1" applyAlignment="1">
      <alignment vertical="top"/>
    </xf>
    <xf numFmtId="43" fontId="17" fillId="0" borderId="28" xfId="1" applyFont="1" applyFill="1" applyBorder="1" applyAlignment="1">
      <alignment vertical="top"/>
    </xf>
    <xf numFmtId="49" fontId="13" fillId="0" borderId="28" xfId="1" applyNumberFormat="1" applyFont="1" applyFill="1" applyBorder="1" applyAlignment="1">
      <alignment horizontal="center" vertical="top"/>
    </xf>
    <xf numFmtId="43" fontId="17" fillId="0" borderId="22" xfId="1" applyFont="1" applyFill="1" applyBorder="1" applyAlignment="1">
      <alignment vertical="top"/>
    </xf>
    <xf numFmtId="43" fontId="13" fillId="0" borderId="23" xfId="1" applyFont="1" applyFill="1" applyBorder="1" applyAlignment="1">
      <alignment vertical="top"/>
    </xf>
    <xf numFmtId="43" fontId="13" fillId="0" borderId="29" xfId="1" applyFont="1" applyFill="1" applyBorder="1" applyAlignment="1">
      <alignment vertical="top"/>
    </xf>
    <xf numFmtId="49" fontId="13" fillId="0" borderId="14" xfId="1" applyNumberFormat="1" applyFont="1" applyFill="1" applyBorder="1" applyAlignment="1">
      <alignment horizontal="center" vertical="top"/>
    </xf>
    <xf numFmtId="43" fontId="13" fillId="0" borderId="22" xfId="1" applyFont="1" applyFill="1" applyBorder="1" applyAlignment="1">
      <alignment vertical="top"/>
    </xf>
    <xf numFmtId="43" fontId="17" fillId="0" borderId="29" xfId="1" applyFont="1" applyFill="1" applyBorder="1" applyAlignment="1">
      <alignment horizontal="center" vertical="top"/>
    </xf>
    <xf numFmtId="43" fontId="13" fillId="0" borderId="15" xfId="1" applyFont="1" applyFill="1" applyBorder="1" applyAlignment="1">
      <alignment vertical="top"/>
    </xf>
    <xf numFmtId="164" fontId="17" fillId="0" borderId="22" xfId="4" applyFont="1" applyFill="1" applyBorder="1" applyAlignment="1">
      <alignment vertical="top"/>
    </xf>
    <xf numFmtId="49" fontId="17" fillId="0" borderId="28" xfId="4" applyNumberFormat="1" applyFont="1" applyFill="1" applyBorder="1" applyAlignment="1">
      <alignment horizontal="center" vertical="top"/>
    </xf>
    <xf numFmtId="49" fontId="13" fillId="0" borderId="29" xfId="1" applyNumberFormat="1" applyFont="1" applyFill="1" applyBorder="1" applyAlignment="1">
      <alignment horizontal="center" vertical="top"/>
    </xf>
    <xf numFmtId="43" fontId="9" fillId="0" borderId="13" xfId="0" applyNumberFormat="1" applyFont="1" applyBorder="1"/>
    <xf numFmtId="49" fontId="6" fillId="0" borderId="13" xfId="2" applyNumberFormat="1" applyFont="1" applyBorder="1" applyAlignment="1">
      <alignment horizontal="right" vertical="top"/>
    </xf>
    <xf numFmtId="43" fontId="13" fillId="0" borderId="28" xfId="1" applyFont="1" applyFill="1" applyBorder="1" applyAlignment="1">
      <alignment vertical="top"/>
    </xf>
    <xf numFmtId="0" fontId="13" fillId="0" borderId="29" xfId="2" applyFont="1" applyBorder="1" applyAlignment="1">
      <alignment vertical="top"/>
    </xf>
    <xf numFmtId="164" fontId="13" fillId="0" borderId="22" xfId="4" applyFont="1" applyFill="1" applyBorder="1" applyAlignment="1">
      <alignment vertical="top"/>
    </xf>
    <xf numFmtId="165" fontId="13" fillId="0" borderId="28" xfId="1" applyNumberFormat="1" applyFont="1" applyFill="1" applyBorder="1" applyAlignment="1">
      <alignment horizontal="center" vertical="top"/>
    </xf>
    <xf numFmtId="165" fontId="13" fillId="0" borderId="22" xfId="4" applyNumberFormat="1" applyFont="1" applyFill="1" applyBorder="1" applyAlignment="1">
      <alignment vertical="top"/>
    </xf>
    <xf numFmtId="49" fontId="13" fillId="0" borderId="22" xfId="4" applyNumberFormat="1" applyFont="1" applyFill="1" applyBorder="1" applyAlignment="1">
      <alignment horizontal="center" vertical="top"/>
    </xf>
    <xf numFmtId="43" fontId="15" fillId="0" borderId="28" xfId="1" applyFont="1" applyBorder="1"/>
    <xf numFmtId="43" fontId="15" fillId="0" borderId="29" xfId="1" applyFont="1" applyBorder="1"/>
    <xf numFmtId="43" fontId="15" fillId="0" borderId="22" xfId="1" applyFont="1" applyBorder="1"/>
    <xf numFmtId="43" fontId="15" fillId="0" borderId="23" xfId="1" applyFont="1" applyBorder="1"/>
    <xf numFmtId="43" fontId="13" fillId="0" borderId="28" xfId="1" applyFont="1" applyFill="1" applyBorder="1" applyAlignment="1">
      <alignment horizontal="center" vertical="top"/>
    </xf>
    <xf numFmtId="43" fontId="13" fillId="0" borderId="29" xfId="1" applyFont="1" applyFill="1" applyBorder="1" applyAlignment="1">
      <alignment horizontal="center" vertical="top"/>
    </xf>
    <xf numFmtId="43" fontId="13" fillId="0" borderId="22" xfId="1" applyFont="1" applyFill="1" applyBorder="1" applyAlignment="1">
      <alignment horizontal="center" vertical="top"/>
    </xf>
    <xf numFmtId="43" fontId="13" fillId="0" borderId="23" xfId="1" applyFont="1" applyFill="1" applyBorder="1" applyAlignment="1">
      <alignment horizontal="center" vertical="top"/>
    </xf>
    <xf numFmtId="0" fontId="6" fillId="0" borderId="13" xfId="2" applyFont="1" applyBorder="1" applyAlignment="1">
      <alignment vertical="top"/>
    </xf>
    <xf numFmtId="49" fontId="13" fillId="0" borderId="1" xfId="4" applyNumberFormat="1" applyFont="1" applyFill="1" applyBorder="1" applyAlignment="1">
      <alignment horizontal="center" vertical="top"/>
    </xf>
    <xf numFmtId="43" fontId="13" fillId="0" borderId="1" xfId="1" applyFont="1" applyFill="1" applyBorder="1" applyAlignment="1">
      <alignment horizontal="center" vertical="top"/>
    </xf>
    <xf numFmtId="43" fontId="13" fillId="0" borderId="13" xfId="1" applyFont="1" applyFill="1" applyBorder="1" applyAlignment="1">
      <alignment horizontal="center" vertical="top"/>
    </xf>
    <xf numFmtId="0" fontId="6" fillId="0" borderId="0" xfId="2" applyFont="1" applyAlignment="1">
      <alignment vertical="top"/>
    </xf>
    <xf numFmtId="49" fontId="13" fillId="0" borderId="28" xfId="4" applyNumberFormat="1" applyFont="1" applyFill="1" applyBorder="1" applyAlignment="1">
      <alignment horizontal="center" vertical="top"/>
    </xf>
    <xf numFmtId="49" fontId="6" fillId="0" borderId="15" xfId="1" applyNumberFormat="1" applyFont="1" applyFill="1" applyBorder="1" applyAlignment="1">
      <alignment horizontal="center" vertical="top"/>
    </xf>
    <xf numFmtId="0" fontId="6" fillId="0" borderId="27" xfId="2" applyFont="1" applyBorder="1" applyAlignment="1">
      <alignment vertical="top"/>
    </xf>
    <xf numFmtId="43" fontId="13" fillId="0" borderId="0" xfId="1" applyFont="1" applyFill="1" applyBorder="1" applyAlignment="1">
      <alignment horizontal="center" vertical="top"/>
    </xf>
    <xf numFmtId="43" fontId="13" fillId="0" borderId="14" xfId="1" applyFont="1" applyFill="1" applyBorder="1" applyAlignment="1">
      <alignment horizontal="center" vertical="top"/>
    </xf>
    <xf numFmtId="49" fontId="13" fillId="0" borderId="23" xfId="1" applyNumberFormat="1" applyFont="1" applyFill="1" applyBorder="1" applyAlignment="1">
      <alignment horizontal="center" vertical="top"/>
    </xf>
    <xf numFmtId="0" fontId="13" fillId="0" borderId="18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6" fillId="0" borderId="7" xfId="2" applyFont="1" applyBorder="1" applyAlignment="1">
      <alignment vertical="top"/>
    </xf>
    <xf numFmtId="49" fontId="13" fillId="0" borderId="5" xfId="4" applyNumberFormat="1" applyFont="1" applyFill="1" applyBorder="1" applyAlignment="1">
      <alignment horizontal="center" vertical="top"/>
    </xf>
    <xf numFmtId="43" fontId="13" fillId="0" borderId="4" xfId="1" applyFont="1" applyFill="1" applyBorder="1" applyAlignment="1">
      <alignment horizontal="center" vertical="top"/>
    </xf>
    <xf numFmtId="0" fontId="6" fillId="0" borderId="9" xfId="2" applyFont="1" applyBorder="1" applyAlignment="1">
      <alignment vertical="top"/>
    </xf>
    <xf numFmtId="49" fontId="6" fillId="0" borderId="12" xfId="2" applyNumberFormat="1" applyFont="1" applyBorder="1" applyAlignment="1">
      <alignment horizontal="right" vertical="top"/>
    </xf>
    <xf numFmtId="49" fontId="13" fillId="0" borderId="10" xfId="4" applyNumberFormat="1" applyFont="1" applyFill="1" applyBorder="1" applyAlignment="1">
      <alignment horizontal="center" vertical="top"/>
    </xf>
    <xf numFmtId="43" fontId="13" fillId="0" borderId="9" xfId="1" applyFont="1" applyFill="1" applyBorder="1" applyAlignment="1">
      <alignment horizontal="center" vertical="top"/>
    </xf>
    <xf numFmtId="49" fontId="13" fillId="0" borderId="27" xfId="4" applyNumberFormat="1" applyFont="1" applyFill="1" applyBorder="1" applyAlignment="1">
      <alignment horizontal="center" vertical="top"/>
    </xf>
    <xf numFmtId="49" fontId="13" fillId="0" borderId="0" xfId="1" applyNumberFormat="1" applyFont="1" applyFill="1" applyBorder="1" applyAlignment="1">
      <alignment horizontal="center" vertical="top"/>
    </xf>
    <xf numFmtId="49" fontId="13" fillId="0" borderId="16" xfId="1" applyNumberFormat="1" applyFont="1" applyFill="1" applyBorder="1" applyAlignment="1">
      <alignment horizontal="center" vertical="top"/>
    </xf>
    <xf numFmtId="43" fontId="8" fillId="5" borderId="9" xfId="2" applyNumberFormat="1" applyFont="1" applyFill="1" applyBorder="1"/>
    <xf numFmtId="49" fontId="6" fillId="5" borderId="3" xfId="2" applyNumberFormat="1" applyFont="1" applyFill="1" applyBorder="1" applyAlignment="1">
      <alignment horizontal="right" vertical="top"/>
    </xf>
    <xf numFmtId="164" fontId="8" fillId="5" borderId="1" xfId="4" applyFont="1" applyFill="1" applyBorder="1" applyAlignment="1"/>
    <xf numFmtId="164" fontId="8" fillId="5" borderId="10" xfId="4" applyFont="1" applyFill="1" applyBorder="1" applyAlignment="1"/>
    <xf numFmtId="43" fontId="8" fillId="5" borderId="10" xfId="1" applyFont="1" applyFill="1" applyBorder="1" applyAlignment="1"/>
    <xf numFmtId="43" fontId="8" fillId="5" borderId="13" xfId="1" applyFont="1" applyFill="1" applyBorder="1" applyAlignment="1"/>
    <xf numFmtId="43" fontId="8" fillId="5" borderId="9" xfId="1" applyFont="1" applyFill="1" applyBorder="1" applyAlignment="1"/>
    <xf numFmtId="164" fontId="8" fillId="0" borderId="28" xfId="4" applyFont="1" applyFill="1" applyBorder="1" applyAlignment="1"/>
    <xf numFmtId="43" fontId="8" fillId="0" borderId="28" xfId="1" applyFont="1" applyFill="1" applyBorder="1" applyAlignment="1"/>
    <xf numFmtId="43" fontId="8" fillId="0" borderId="0" xfId="1" applyFont="1" applyFill="1" applyBorder="1" applyAlignment="1"/>
    <xf numFmtId="0" fontId="8" fillId="0" borderId="13" xfId="2" applyFont="1" applyBorder="1"/>
    <xf numFmtId="164" fontId="8" fillId="0" borderId="1" xfId="4" applyFont="1" applyFill="1" applyBorder="1" applyAlignment="1"/>
    <xf numFmtId="43" fontId="8" fillId="0" borderId="13" xfId="1" applyFont="1" applyFill="1" applyBorder="1" applyAlignment="1"/>
    <xf numFmtId="43" fontId="13" fillId="0" borderId="15" xfId="1" applyFont="1" applyFill="1" applyBorder="1" applyAlignment="1">
      <alignment horizontal="center" vertical="top"/>
    </xf>
    <xf numFmtId="49" fontId="13" fillId="2" borderId="22" xfId="1" applyNumberFormat="1" applyFont="1" applyFill="1" applyBorder="1" applyAlignment="1">
      <alignment horizontal="center" vertical="top"/>
    </xf>
    <xf numFmtId="49" fontId="13" fillId="2" borderId="15" xfId="1" applyNumberFormat="1" applyFont="1" applyFill="1" applyBorder="1" applyAlignment="1">
      <alignment horizontal="center" vertical="top"/>
    </xf>
    <xf numFmtId="49" fontId="13" fillId="2" borderId="14" xfId="1" applyNumberFormat="1" applyFont="1" applyFill="1" applyBorder="1" applyAlignment="1">
      <alignment horizontal="center" vertical="top"/>
    </xf>
    <xf numFmtId="49" fontId="8" fillId="0" borderId="15" xfId="4" applyNumberFormat="1" applyFont="1" applyFill="1" applyBorder="1" applyAlignment="1"/>
    <xf numFmtId="43" fontId="8" fillId="0" borderId="15" xfId="1" applyFont="1" applyFill="1" applyBorder="1" applyAlignment="1"/>
    <xf numFmtId="43" fontId="8" fillId="0" borderId="19" xfId="1" applyFont="1" applyFill="1" applyBorder="1" applyAlignment="1"/>
    <xf numFmtId="43" fontId="8" fillId="0" borderId="18" xfId="1" applyFont="1" applyFill="1" applyBorder="1" applyAlignment="1"/>
    <xf numFmtId="43" fontId="13" fillId="0" borderId="19" xfId="1" applyFont="1" applyFill="1" applyBorder="1" applyAlignment="1">
      <alignment horizontal="center" vertical="top"/>
    </xf>
    <xf numFmtId="49" fontId="13" fillId="0" borderId="19" xfId="1" applyNumberFormat="1" applyFont="1" applyFill="1" applyBorder="1" applyAlignment="1">
      <alignment horizontal="center" vertical="top"/>
    </xf>
    <xf numFmtId="49" fontId="8" fillId="0" borderId="22" xfId="4" applyNumberFormat="1" applyFont="1" applyFill="1" applyBorder="1" applyAlignment="1"/>
    <xf numFmtId="43" fontId="8" fillId="0" borderId="22" xfId="1" applyFont="1" applyFill="1" applyBorder="1" applyAlignment="1"/>
    <xf numFmtId="49" fontId="13" fillId="0" borderId="13" xfId="1" applyNumberFormat="1" applyFont="1" applyFill="1" applyBorder="1" applyAlignment="1">
      <alignment horizontal="center" vertical="top"/>
    </xf>
    <xf numFmtId="49" fontId="12" fillId="0" borderId="28" xfId="4" applyNumberFormat="1" applyFont="1" applyFill="1" applyBorder="1" applyAlignment="1">
      <alignment horizontal="center"/>
    </xf>
    <xf numFmtId="43" fontId="12" fillId="0" borderId="0" xfId="1" applyFont="1" applyFill="1" applyBorder="1" applyAlignment="1">
      <alignment horizontal="center"/>
    </xf>
    <xf numFmtId="43" fontId="8" fillId="6" borderId="13" xfId="2" applyNumberFormat="1" applyFont="1" applyFill="1" applyBorder="1"/>
    <xf numFmtId="49" fontId="6" fillId="6" borderId="3" xfId="2" applyNumberFormat="1" applyFont="1" applyFill="1" applyBorder="1" applyAlignment="1">
      <alignment horizontal="right" vertical="top"/>
    </xf>
    <xf numFmtId="43" fontId="8" fillId="2" borderId="0" xfId="2" applyNumberFormat="1" applyFont="1" applyFill="1"/>
    <xf numFmtId="49" fontId="6" fillId="2" borderId="0" xfId="2" applyNumberFormat="1" applyFont="1" applyFill="1" applyAlignment="1">
      <alignment horizontal="right" vertical="top"/>
    </xf>
    <xf numFmtId="164" fontId="8" fillId="2" borderId="0" xfId="4" applyFont="1" applyFill="1" applyBorder="1" applyAlignment="1"/>
    <xf numFmtId="43" fontId="8" fillId="2" borderId="0" xfId="1" applyFont="1" applyFill="1" applyBorder="1" applyAlignment="1"/>
    <xf numFmtId="4" fontId="18" fillId="2" borderId="0" xfId="0" applyNumberFormat="1" applyFont="1" applyFill="1"/>
    <xf numFmtId="0" fontId="9" fillId="0" borderId="0" xfId="0" applyFont="1"/>
    <xf numFmtId="0" fontId="15" fillId="0" borderId="0" xfId="0" applyFont="1"/>
    <xf numFmtId="4" fontId="0" fillId="0" borderId="0" xfId="0" applyNumberFormat="1"/>
    <xf numFmtId="43" fontId="0" fillId="0" borderId="0" xfId="0" applyNumberFormat="1"/>
    <xf numFmtId="4" fontId="9" fillId="0" borderId="3" xfId="0" applyNumberFormat="1" applyFont="1" applyBorder="1"/>
    <xf numFmtId="43" fontId="8" fillId="0" borderId="1" xfId="1" applyFont="1" applyFill="1" applyBorder="1" applyAlignment="1"/>
    <xf numFmtId="49" fontId="13" fillId="0" borderId="1" xfId="1" applyNumberFormat="1" applyFont="1" applyFill="1" applyBorder="1" applyAlignment="1">
      <alignment horizontal="center" vertical="top"/>
    </xf>
    <xf numFmtId="43" fontId="13" fillId="0" borderId="5" xfId="1" applyFont="1" applyFill="1" applyBorder="1" applyAlignment="1">
      <alignment horizontal="center" vertical="top"/>
    </xf>
    <xf numFmtId="43" fontId="13" fillId="0" borderId="10" xfId="1" applyFont="1" applyFill="1" applyBorder="1" applyAlignment="1">
      <alignment horizontal="center" vertical="top"/>
    </xf>
    <xf numFmtId="4" fontId="13" fillId="0" borderId="18" xfId="1" applyNumberFormat="1" applyFont="1" applyFill="1" applyBorder="1" applyAlignment="1">
      <alignment horizontal="center" vertical="top"/>
    </xf>
    <xf numFmtId="43" fontId="15" fillId="0" borderId="18" xfId="1" applyFont="1" applyBorder="1"/>
    <xf numFmtId="4" fontId="13" fillId="0" borderId="23" xfId="1" applyNumberFormat="1" applyFont="1" applyFill="1" applyBorder="1" applyAlignment="1">
      <alignment horizontal="center" vertical="top"/>
    </xf>
    <xf numFmtId="0" fontId="15" fillId="3" borderId="4" xfId="0" applyFont="1" applyFill="1" applyBorder="1"/>
    <xf numFmtId="0" fontId="8" fillId="3" borderId="4" xfId="2" applyFont="1" applyFill="1" applyBorder="1" applyAlignment="1">
      <alignment horizontal="center" wrapText="1"/>
    </xf>
    <xf numFmtId="0" fontId="8" fillId="3" borderId="9" xfId="2" applyFont="1" applyFill="1" applyBorder="1" applyAlignment="1">
      <alignment horizontal="center" wrapText="1"/>
    </xf>
    <xf numFmtId="43" fontId="13" fillId="0" borderId="19" xfId="1" applyFont="1" applyFill="1" applyBorder="1" applyAlignment="1">
      <alignment vertical="top"/>
    </xf>
    <xf numFmtId="43" fontId="15" fillId="0" borderId="19" xfId="1" applyFont="1" applyBorder="1"/>
    <xf numFmtId="4" fontId="13" fillId="0" borderId="19" xfId="1" applyNumberFormat="1" applyFont="1" applyFill="1" applyBorder="1" applyAlignment="1">
      <alignment horizontal="center" vertical="top"/>
    </xf>
    <xf numFmtId="4" fontId="13" fillId="0" borderId="22" xfId="1" applyNumberFormat="1" applyFont="1" applyFill="1" applyBorder="1" applyAlignment="1">
      <alignment horizontal="center" vertical="top"/>
    </xf>
    <xf numFmtId="43" fontId="8" fillId="5" borderId="1" xfId="1" applyFont="1" applyFill="1" applyBorder="1" applyAlignment="1"/>
    <xf numFmtId="43" fontId="12" fillId="0" borderId="19" xfId="1" applyFont="1" applyFill="1" applyBorder="1" applyAlignment="1">
      <alignment horizontal="center"/>
    </xf>
    <xf numFmtId="43" fontId="8" fillId="5" borderId="18" xfId="1" applyFont="1" applyFill="1" applyBorder="1" applyAlignment="1"/>
    <xf numFmtId="0" fontId="17" fillId="0" borderId="18" xfId="1" applyNumberFormat="1" applyFont="1" applyFill="1" applyBorder="1" applyAlignment="1">
      <alignment horizontal="center" vertical="top"/>
    </xf>
    <xf numFmtId="0" fontId="13" fillId="0" borderId="18" xfId="1" applyNumberFormat="1" applyFont="1" applyFill="1" applyBorder="1" applyAlignment="1">
      <alignment horizontal="center" vertical="top"/>
    </xf>
    <xf numFmtId="4" fontId="9" fillId="0" borderId="12" xfId="0" applyNumberFormat="1" applyFont="1" applyBorder="1"/>
    <xf numFmtId="4" fontId="9" fillId="0" borderId="0" xfId="0" applyNumberFormat="1" applyFont="1"/>
    <xf numFmtId="4" fontId="9" fillId="0" borderId="18" xfId="0" applyNumberFormat="1" applyFont="1" applyBorder="1"/>
    <xf numFmtId="4" fontId="9" fillId="0" borderId="7" xfId="0" applyNumberFormat="1" applyFont="1" applyBorder="1"/>
    <xf numFmtId="4" fontId="9" fillId="5" borderId="18" xfId="0" applyNumberFormat="1" applyFont="1" applyFill="1" applyBorder="1"/>
    <xf numFmtId="43" fontId="0" fillId="0" borderId="0" xfId="1" applyFont="1"/>
    <xf numFmtId="4" fontId="17" fillId="0" borderId="18" xfId="1" applyNumberFormat="1" applyFont="1" applyFill="1" applyBorder="1" applyAlignment="1">
      <alignment horizontal="center" vertical="top"/>
    </xf>
    <xf numFmtId="43" fontId="15" fillId="0" borderId="0" xfId="0" applyNumberFormat="1" applyFont="1"/>
    <xf numFmtId="164" fontId="16" fillId="2" borderId="1" xfId="4" applyFont="1" applyFill="1" applyBorder="1" applyAlignment="1">
      <alignment vertical="top"/>
    </xf>
    <xf numFmtId="164" fontId="16" fillId="7" borderId="1" xfId="4" applyFont="1" applyFill="1" applyBorder="1" applyAlignment="1">
      <alignment vertical="top"/>
    </xf>
    <xf numFmtId="43" fontId="16" fillId="7" borderId="1" xfId="1" applyFont="1" applyFill="1" applyBorder="1" applyAlignment="1">
      <alignment vertical="top"/>
    </xf>
    <xf numFmtId="43" fontId="16" fillId="7" borderId="13" xfId="1" applyFont="1" applyFill="1" applyBorder="1" applyAlignment="1">
      <alignment vertical="top"/>
    </xf>
    <xf numFmtId="43" fontId="16" fillId="7" borderId="33" xfId="1" applyFont="1" applyFill="1" applyBorder="1" applyAlignment="1">
      <alignment vertical="top"/>
    </xf>
    <xf numFmtId="4" fontId="9" fillId="7" borderId="3" xfId="0" applyNumberFormat="1" applyFont="1" applyFill="1" applyBorder="1"/>
    <xf numFmtId="4" fontId="16" fillId="7" borderId="13" xfId="2" applyNumberFormat="1" applyFont="1" applyFill="1" applyBorder="1" applyAlignment="1">
      <alignment horizontal="center" vertical="top"/>
    </xf>
    <xf numFmtId="4" fontId="16" fillId="7" borderId="1" xfId="2" applyNumberFormat="1" applyFont="1" applyFill="1" applyBorder="1" applyAlignment="1">
      <alignment horizontal="center" vertical="top"/>
    </xf>
    <xf numFmtId="4" fontId="16" fillId="7" borderId="4" xfId="2" applyNumberFormat="1" applyFont="1" applyFill="1" applyBorder="1" applyAlignment="1">
      <alignment horizontal="center" vertical="top"/>
    </xf>
    <xf numFmtId="4" fontId="9" fillId="7" borderId="13" xfId="0" applyNumberFormat="1" applyFont="1" applyFill="1" applyBorder="1"/>
    <xf numFmtId="0" fontId="16" fillId="7" borderId="18" xfId="1" applyNumberFormat="1" applyFont="1" applyFill="1" applyBorder="1" applyAlignment="1">
      <alignment horizontal="center" vertical="top"/>
    </xf>
    <xf numFmtId="164" fontId="9" fillId="7" borderId="1" xfId="4" applyFont="1" applyFill="1" applyBorder="1"/>
    <xf numFmtId="43" fontId="9" fillId="7" borderId="1" xfId="1" applyFont="1" applyFill="1" applyBorder="1"/>
    <xf numFmtId="43" fontId="9" fillId="7" borderId="13" xfId="1" applyFont="1" applyFill="1" applyBorder="1"/>
    <xf numFmtId="43" fontId="9" fillId="7" borderId="18" xfId="1" applyFont="1" applyFill="1" applyBorder="1"/>
    <xf numFmtId="49" fontId="13" fillId="7" borderId="1" xfId="4" applyNumberFormat="1" applyFont="1" applyFill="1" applyBorder="1" applyAlignment="1">
      <alignment horizontal="center" vertical="top"/>
    </xf>
    <xf numFmtId="43" fontId="13" fillId="7" borderId="1" xfId="1" applyFont="1" applyFill="1" applyBorder="1" applyAlignment="1">
      <alignment horizontal="center" vertical="top"/>
    </xf>
    <xf numFmtId="43" fontId="13" fillId="7" borderId="13" xfId="1" applyFont="1" applyFill="1" applyBorder="1" applyAlignment="1">
      <alignment horizontal="center" vertical="top"/>
    </xf>
    <xf numFmtId="43" fontId="13" fillId="7" borderId="18" xfId="1" applyFont="1" applyFill="1" applyBorder="1" applyAlignment="1">
      <alignment horizontal="center" vertical="top"/>
    </xf>
    <xf numFmtId="43" fontId="6" fillId="7" borderId="1" xfId="1" applyFont="1" applyFill="1" applyBorder="1" applyAlignment="1">
      <alignment horizontal="center" vertical="top"/>
    </xf>
    <xf numFmtId="43" fontId="6" fillId="7" borderId="13" xfId="1" applyFont="1" applyFill="1" applyBorder="1" applyAlignment="1">
      <alignment horizontal="center" vertical="top"/>
    </xf>
    <xf numFmtId="43" fontId="6" fillId="7" borderId="18" xfId="1" applyFont="1" applyFill="1" applyBorder="1" applyAlignment="1">
      <alignment horizontal="center" vertical="top"/>
    </xf>
    <xf numFmtId="43" fontId="6" fillId="7" borderId="9" xfId="1" applyFont="1" applyFill="1" applyBorder="1" applyAlignment="1">
      <alignment horizontal="center" vertical="top"/>
    </xf>
    <xf numFmtId="49" fontId="13" fillId="7" borderId="1" xfId="1" applyNumberFormat="1" applyFont="1" applyFill="1" applyBorder="1" applyAlignment="1">
      <alignment horizontal="center" vertical="top"/>
    </xf>
    <xf numFmtId="49" fontId="13" fillId="7" borderId="18" xfId="1" applyNumberFormat="1" applyFont="1" applyFill="1" applyBorder="1" applyAlignment="1">
      <alignment horizontal="center" vertical="top"/>
    </xf>
    <xf numFmtId="0" fontId="5" fillId="2" borderId="0" xfId="2" quotePrefix="1" applyFont="1" applyFill="1" applyAlignment="1">
      <alignment horizontal="center"/>
    </xf>
    <xf numFmtId="0" fontId="6" fillId="2" borderId="0" xfId="2" applyFont="1" applyFill="1" applyAlignment="1">
      <alignment horizontal="center"/>
    </xf>
    <xf numFmtId="4" fontId="16" fillId="2" borderId="13" xfId="2" applyNumberFormat="1" applyFont="1" applyFill="1" applyBorder="1" applyAlignment="1">
      <alignment horizontal="center" vertical="top"/>
    </xf>
    <xf numFmtId="4" fontId="17" fillId="2" borderId="15" xfId="2" applyNumberFormat="1" applyFont="1" applyFill="1" applyBorder="1" applyAlignment="1">
      <alignment horizontal="center" vertical="top"/>
    </xf>
    <xf numFmtId="4" fontId="17" fillId="2" borderId="19" xfId="2" applyNumberFormat="1" applyFont="1" applyFill="1" applyBorder="1" applyAlignment="1">
      <alignment horizontal="center" vertical="top"/>
    </xf>
    <xf numFmtId="49" fontId="17" fillId="2" borderId="15" xfId="1" applyNumberFormat="1" applyFont="1" applyFill="1" applyBorder="1" applyAlignment="1">
      <alignment horizontal="center" vertical="top"/>
    </xf>
    <xf numFmtId="164" fontId="17" fillId="2" borderId="15" xfId="4" applyFont="1" applyFill="1" applyBorder="1" applyAlignment="1">
      <alignment vertical="top"/>
    </xf>
    <xf numFmtId="164" fontId="17" fillId="2" borderId="19" xfId="4" applyFont="1" applyFill="1" applyBorder="1" applyAlignment="1">
      <alignment vertical="top"/>
    </xf>
    <xf numFmtId="49" fontId="17" fillId="2" borderId="22" xfId="4" applyNumberFormat="1" applyFont="1" applyFill="1" applyBorder="1" applyAlignment="1">
      <alignment horizontal="center" vertical="top"/>
    </xf>
    <xf numFmtId="164" fontId="17" fillId="2" borderId="28" xfId="4" applyFont="1" applyFill="1" applyBorder="1" applyAlignment="1">
      <alignment vertical="top"/>
    </xf>
    <xf numFmtId="164" fontId="9" fillId="2" borderId="1" xfId="4" applyFont="1" applyFill="1" applyBorder="1"/>
    <xf numFmtId="49" fontId="17" fillId="2" borderId="28" xfId="4" applyNumberFormat="1" applyFont="1" applyFill="1" applyBorder="1" applyAlignment="1">
      <alignment horizontal="center" vertical="top"/>
    </xf>
    <xf numFmtId="164" fontId="13" fillId="2" borderId="22" xfId="4" applyFont="1" applyFill="1" applyBorder="1" applyAlignment="1">
      <alignment vertical="top"/>
    </xf>
    <xf numFmtId="165" fontId="13" fillId="2" borderId="15" xfId="1" applyNumberFormat="1" applyFont="1" applyFill="1" applyBorder="1" applyAlignment="1">
      <alignment horizontal="center" vertical="top"/>
    </xf>
    <xf numFmtId="165" fontId="13" fillId="2" borderId="22" xfId="4" applyNumberFormat="1" applyFont="1" applyFill="1" applyBorder="1" applyAlignment="1">
      <alignment vertical="top"/>
    </xf>
    <xf numFmtId="49" fontId="13" fillId="2" borderId="22" xfId="4" applyNumberFormat="1" applyFont="1" applyFill="1" applyBorder="1" applyAlignment="1">
      <alignment horizontal="center" vertical="top"/>
    </xf>
    <xf numFmtId="49" fontId="13" fillId="2" borderId="1" xfId="4" applyNumberFormat="1" applyFont="1" applyFill="1" applyBorder="1" applyAlignment="1">
      <alignment horizontal="center" vertical="top"/>
    </xf>
    <xf numFmtId="49" fontId="13" fillId="2" borderId="28" xfId="4" applyNumberFormat="1" applyFont="1" applyFill="1" applyBorder="1" applyAlignment="1">
      <alignment horizontal="center" vertical="top"/>
    </xf>
    <xf numFmtId="49" fontId="13" fillId="2" borderId="28" xfId="1" applyNumberFormat="1" applyFont="1" applyFill="1" applyBorder="1" applyAlignment="1">
      <alignment horizontal="center" vertical="top"/>
    </xf>
    <xf numFmtId="49" fontId="13" fillId="2" borderId="5" xfId="4" applyNumberFormat="1" applyFont="1" applyFill="1" applyBorder="1" applyAlignment="1">
      <alignment horizontal="center" vertical="top"/>
    </xf>
    <xf numFmtId="49" fontId="13" fillId="2" borderId="10" xfId="4" applyNumberFormat="1" applyFont="1" applyFill="1" applyBorder="1" applyAlignment="1">
      <alignment horizontal="center" vertical="top"/>
    </xf>
    <xf numFmtId="49" fontId="13" fillId="2" borderId="23" xfId="4" applyNumberFormat="1" applyFont="1" applyFill="1" applyBorder="1" applyAlignment="1">
      <alignment horizontal="center" vertical="top"/>
    </xf>
    <xf numFmtId="49" fontId="13" fillId="2" borderId="29" xfId="1" applyNumberFormat="1" applyFont="1" applyFill="1" applyBorder="1" applyAlignment="1">
      <alignment horizontal="center" vertical="top"/>
    </xf>
    <xf numFmtId="49" fontId="13" fillId="2" borderId="13" xfId="4" applyNumberFormat="1" applyFont="1" applyFill="1" applyBorder="1" applyAlignment="1">
      <alignment horizontal="center" vertical="top"/>
    </xf>
    <xf numFmtId="164" fontId="8" fillId="2" borderId="1" xfId="4" applyFont="1" applyFill="1" applyBorder="1" applyAlignment="1"/>
    <xf numFmtId="49" fontId="8" fillId="2" borderId="15" xfId="4" applyNumberFormat="1" applyFont="1" applyFill="1" applyBorder="1" applyAlignment="1"/>
    <xf numFmtId="49" fontId="8" fillId="2" borderId="22" xfId="4" applyNumberFormat="1" applyFont="1" applyFill="1" applyBorder="1" applyAlignment="1"/>
    <xf numFmtId="49" fontId="13" fillId="2" borderId="13" xfId="1" applyNumberFormat="1" applyFont="1" applyFill="1" applyBorder="1" applyAlignment="1">
      <alignment horizontal="center" vertical="top"/>
    </xf>
    <xf numFmtId="49" fontId="12" fillId="2" borderId="0" xfId="4" applyNumberFormat="1" applyFont="1" applyFill="1" applyBorder="1" applyAlignment="1">
      <alignment horizontal="center"/>
    </xf>
    <xf numFmtId="0" fontId="15" fillId="2" borderId="0" xfId="0" applyFont="1" applyFill="1"/>
    <xf numFmtId="0" fontId="14" fillId="2" borderId="0" xfId="0" applyFont="1" applyFill="1"/>
    <xf numFmtId="0" fontId="0" fillId="2" borderId="0" xfId="0" applyFill="1"/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vertical="top"/>
    </xf>
    <xf numFmtId="0" fontId="6" fillId="0" borderId="3" xfId="2" applyFont="1" applyBorder="1" applyAlignment="1">
      <alignment vertical="top"/>
    </xf>
    <xf numFmtId="0" fontId="13" fillId="0" borderId="24" xfId="2" applyFont="1" applyBorder="1" applyAlignment="1">
      <alignment vertical="top"/>
    </xf>
    <xf numFmtId="0" fontId="13" fillId="0" borderId="25" xfId="2" applyFont="1" applyBorder="1" applyAlignment="1">
      <alignment vertical="top"/>
    </xf>
    <xf numFmtId="0" fontId="13" fillId="0" borderId="19" xfId="2" applyFont="1" applyBorder="1" applyAlignment="1">
      <alignment vertical="top"/>
    </xf>
    <xf numFmtId="0" fontId="13" fillId="0" borderId="20" xfId="2" applyFont="1" applyBorder="1" applyAlignment="1">
      <alignment vertical="top"/>
    </xf>
    <xf numFmtId="43" fontId="16" fillId="7" borderId="2" xfId="1" applyFont="1" applyFill="1" applyBorder="1" applyAlignment="1">
      <alignment vertical="top"/>
    </xf>
    <xf numFmtId="43" fontId="17" fillId="0" borderId="0" xfId="1" applyFont="1" applyFill="1" applyBorder="1" applyAlignment="1">
      <alignment vertical="top"/>
    </xf>
    <xf numFmtId="43" fontId="17" fillId="0" borderId="0" xfId="1" applyFont="1" applyFill="1" applyBorder="1" applyAlignment="1">
      <alignment horizontal="center" vertical="top"/>
    </xf>
    <xf numFmtId="4" fontId="17" fillId="0" borderId="0" xfId="1" applyNumberFormat="1" applyFont="1" applyFill="1" applyBorder="1" applyAlignment="1">
      <alignment horizontal="center" vertical="top"/>
    </xf>
    <xf numFmtId="0" fontId="17" fillId="0" borderId="0" xfId="1" applyNumberFormat="1" applyFont="1" applyFill="1" applyBorder="1" applyAlignment="1">
      <alignment horizontal="center" vertical="top"/>
    </xf>
    <xf numFmtId="0" fontId="13" fillId="0" borderId="0" xfId="1" applyNumberFormat="1" applyFont="1" applyFill="1" applyBorder="1" applyAlignment="1">
      <alignment horizontal="center" vertical="top"/>
    </xf>
    <xf numFmtId="43" fontId="9" fillId="7" borderId="0" xfId="1" applyFont="1" applyFill="1" applyBorder="1"/>
    <xf numFmtId="43" fontId="13" fillId="0" borderId="0" xfId="1" applyFont="1" applyFill="1" applyBorder="1" applyAlignment="1">
      <alignment vertical="top"/>
    </xf>
    <xf numFmtId="43" fontId="15" fillId="0" borderId="0" xfId="1" applyFont="1" applyBorder="1"/>
    <xf numFmtId="43" fontId="13" fillId="7" borderId="0" xfId="1" applyFont="1" applyFill="1" applyBorder="1" applyAlignment="1">
      <alignment horizontal="center" vertical="top"/>
    </xf>
    <xf numFmtId="4" fontId="13" fillId="0" borderId="0" xfId="1" applyNumberFormat="1" applyFont="1" applyFill="1" applyBorder="1" applyAlignment="1">
      <alignment horizontal="center" vertical="top"/>
    </xf>
    <xf numFmtId="4" fontId="16" fillId="7" borderId="0" xfId="1" applyNumberFormat="1" applyFont="1" applyFill="1" applyBorder="1" applyAlignment="1">
      <alignment horizontal="center" vertical="top"/>
    </xf>
    <xf numFmtId="4" fontId="15" fillId="0" borderId="3" xfId="0" applyNumberFormat="1" applyFont="1" applyBorder="1"/>
    <xf numFmtId="0" fontId="9" fillId="3" borderId="4" xfId="0" applyFont="1" applyFill="1" applyBorder="1" applyAlignment="1">
      <alignment horizontal="center" wrapText="1"/>
    </xf>
    <xf numFmtId="0" fontId="13" fillId="0" borderId="24" xfId="2" applyFont="1" applyBorder="1" applyAlignment="1">
      <alignment vertical="top"/>
    </xf>
    <xf numFmtId="0" fontId="13" fillId="0" borderId="25" xfId="2" applyFont="1" applyBorder="1" applyAlignment="1">
      <alignment vertical="top"/>
    </xf>
    <xf numFmtId="0" fontId="13" fillId="0" borderId="19" xfId="2" applyFont="1" applyBorder="1" applyAlignment="1">
      <alignment vertical="top"/>
    </xf>
    <xf numFmtId="0" fontId="13" fillId="0" borderId="20" xfId="2" applyFont="1" applyBorder="1" applyAlignment="1">
      <alignment vertical="top"/>
    </xf>
    <xf numFmtId="0" fontId="13" fillId="0" borderId="31" xfId="2" applyFont="1" applyBorder="1" applyAlignment="1">
      <alignment vertical="top"/>
    </xf>
    <xf numFmtId="0" fontId="13" fillId="0" borderId="32" xfId="2" applyFont="1" applyBorder="1" applyAlignment="1">
      <alignment vertical="top"/>
    </xf>
    <xf numFmtId="0" fontId="6" fillId="0" borderId="23" xfId="2" applyFont="1" applyBorder="1" applyAlignment="1">
      <alignment horizontal="center" vertical="top" wrapText="1"/>
    </xf>
    <xf numFmtId="0" fontId="6" fillId="0" borderId="14" xfId="2" applyFont="1" applyBorder="1" applyAlignment="1">
      <alignment horizontal="center" vertical="top" wrapText="1"/>
    </xf>
    <xf numFmtId="0" fontId="6" fillId="0" borderId="1" xfId="2" applyFont="1" applyBorder="1" applyAlignment="1">
      <alignment vertical="top"/>
    </xf>
    <xf numFmtId="0" fontId="6" fillId="0" borderId="3" xfId="2" applyFont="1" applyBorder="1" applyAlignment="1">
      <alignment vertical="top"/>
    </xf>
    <xf numFmtId="0" fontId="8" fillId="4" borderId="1" xfId="2" applyFont="1" applyFill="1" applyBorder="1"/>
    <xf numFmtId="0" fontId="8" fillId="4" borderId="2" xfId="2" applyFont="1" applyFill="1" applyBorder="1"/>
    <xf numFmtId="0" fontId="8" fillId="4" borderId="3" xfId="2" applyFont="1" applyFill="1" applyBorder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7" fillId="3" borderId="5" xfId="2" applyFont="1" applyFill="1" applyBorder="1" applyAlignment="1">
      <alignment horizontal="center"/>
    </xf>
    <xf numFmtId="0" fontId="7" fillId="3" borderId="6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</cellXfs>
  <cellStyles count="5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341463</xdr:colOff>
      <xdr:row>0</xdr:row>
      <xdr:rowOff>98845</xdr:rowOff>
    </xdr:from>
    <xdr:to>
      <xdr:col>10</xdr:col>
      <xdr:colOff>700896</xdr:colOff>
      <xdr:row>5</xdr:row>
      <xdr:rowOff>157775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88E665-9EA3-1D01-5DFD-985E79BEE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0863" y="98845"/>
          <a:ext cx="1111908" cy="1106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146"/>
  <sheetViews>
    <sheetView tabSelected="1" topLeftCell="I1" zoomScale="106" zoomScaleNormal="106" workbookViewId="0">
      <selection activeCell="L141" sqref="L141"/>
    </sheetView>
  </sheetViews>
  <sheetFormatPr baseColWidth="10" defaultRowHeight="15" x14ac:dyDescent="0.25"/>
  <cols>
    <col min="1" max="1" width="10" customWidth="1"/>
    <col min="2" max="2" width="4.85546875" customWidth="1"/>
    <col min="3" max="3" width="4.42578125" customWidth="1"/>
    <col min="4" max="4" width="11.42578125" customWidth="1"/>
    <col min="5" max="5" width="22.85546875" customWidth="1"/>
    <col min="6" max="6" width="12.42578125" customWidth="1"/>
    <col min="7" max="7" width="8" customWidth="1"/>
    <col min="8" max="8" width="12.85546875" style="320" customWidth="1"/>
    <col min="9" max="9" width="12.5703125" customWidth="1"/>
    <col min="10" max="10" width="11.28515625" customWidth="1"/>
    <col min="11" max="11" width="11.42578125" customWidth="1"/>
    <col min="12" max="12" width="11.5703125" customWidth="1"/>
    <col min="13" max="13" width="11.28515625" customWidth="1"/>
    <col min="14" max="14" width="11" customWidth="1"/>
    <col min="15" max="15" width="12.28515625" customWidth="1"/>
    <col min="16" max="18" width="11.85546875" customWidth="1"/>
    <col min="19" max="19" width="11.7109375" customWidth="1"/>
    <col min="20" max="21" width="14.7109375" bestFit="1" customWidth="1"/>
    <col min="28" max="28" width="11.42578125" customWidth="1"/>
  </cols>
  <sheetData>
    <row r="2" spans="2:21" ht="18.75" x14ac:dyDescent="0.3">
      <c r="B2" s="1"/>
      <c r="C2" s="1"/>
      <c r="D2" s="2"/>
      <c r="E2" s="3"/>
      <c r="F2" s="3"/>
      <c r="G2" s="3"/>
      <c r="H2" s="289"/>
      <c r="I2" s="3"/>
      <c r="J2" s="3"/>
      <c r="K2" s="3"/>
      <c r="L2" s="3"/>
      <c r="M2" s="3"/>
      <c r="N2" s="3"/>
      <c r="O2" s="3"/>
      <c r="P2" s="3"/>
      <c r="Q2" s="3"/>
      <c r="R2" s="3"/>
    </row>
    <row r="3" spans="2:21" ht="18.75" x14ac:dyDescent="0.3">
      <c r="B3" s="1"/>
      <c r="C3" s="1"/>
      <c r="D3" s="2"/>
      <c r="E3" s="3"/>
      <c r="F3" s="3"/>
      <c r="G3" s="3"/>
      <c r="H3" s="289"/>
      <c r="I3" s="3"/>
      <c r="J3" s="3"/>
      <c r="K3" s="3"/>
      <c r="L3" s="3"/>
      <c r="M3" s="3"/>
      <c r="N3" s="3"/>
      <c r="O3" s="3"/>
      <c r="P3" s="3"/>
      <c r="Q3" s="3"/>
      <c r="R3" s="3"/>
    </row>
    <row r="4" spans="2:21" x14ac:dyDescent="0.25">
      <c r="B4" s="355" t="s">
        <v>207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</row>
    <row r="5" spans="2:21" x14ac:dyDescent="0.25">
      <c r="B5" s="321"/>
      <c r="C5" s="321"/>
      <c r="D5" s="321"/>
      <c r="E5" s="321"/>
      <c r="F5" s="321"/>
      <c r="G5" s="321"/>
      <c r="H5" s="290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</row>
    <row r="6" spans="2:21" x14ac:dyDescent="0.25">
      <c r="B6" s="321"/>
      <c r="C6" s="321"/>
      <c r="D6" s="321"/>
      <c r="E6" s="321"/>
      <c r="F6" s="321"/>
      <c r="G6" s="321"/>
      <c r="H6" s="290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</row>
    <row r="7" spans="2:21" x14ac:dyDescent="0.25">
      <c r="B7" s="356" t="s">
        <v>0</v>
      </c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</row>
    <row r="8" spans="2:21" ht="15.75" thickBot="1" x14ac:dyDescent="0.3">
      <c r="B8" s="357" t="s">
        <v>1</v>
      </c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</row>
    <row r="9" spans="2:21" ht="15.75" thickBot="1" x14ac:dyDescent="0.3">
      <c r="B9" s="4"/>
      <c r="C9" s="4"/>
      <c r="D9" s="4"/>
      <c r="E9" s="4"/>
      <c r="F9" s="4"/>
      <c r="G9" s="4"/>
      <c r="H9" s="358" t="s">
        <v>2</v>
      </c>
      <c r="I9" s="359"/>
      <c r="J9" s="359"/>
      <c r="K9" s="359"/>
      <c r="L9" s="359"/>
      <c r="M9" s="359"/>
      <c r="N9" s="359"/>
      <c r="O9" s="360"/>
      <c r="P9" s="4"/>
      <c r="Q9" s="4"/>
      <c r="R9" s="4"/>
    </row>
    <row r="10" spans="2:21" ht="23.25" x14ac:dyDescent="0.25">
      <c r="B10" s="5" t="s">
        <v>3</v>
      </c>
      <c r="C10" s="361" t="s">
        <v>4</v>
      </c>
      <c r="D10" s="362"/>
      <c r="E10" s="363"/>
      <c r="F10" s="6" t="s">
        <v>5</v>
      </c>
      <c r="G10" s="245" t="s">
        <v>5</v>
      </c>
      <c r="H10" s="245"/>
      <c r="I10" s="94"/>
      <c r="J10" s="93"/>
      <c r="K10" s="93"/>
      <c r="L10" s="93"/>
      <c r="M10" s="93"/>
      <c r="N10" s="93"/>
      <c r="O10" s="93"/>
      <c r="P10" s="244"/>
      <c r="Q10" s="244"/>
      <c r="R10" s="341"/>
      <c r="S10" s="6"/>
    </row>
    <row r="11" spans="2:21" ht="24" thickBot="1" x14ac:dyDescent="0.3">
      <c r="B11" s="7"/>
      <c r="C11" s="8"/>
      <c r="D11" s="9"/>
      <c r="E11" s="10"/>
      <c r="F11" s="95" t="s">
        <v>6</v>
      </c>
      <c r="G11" s="246" t="s">
        <v>7</v>
      </c>
      <c r="H11" s="246" t="s">
        <v>8</v>
      </c>
      <c r="I11" s="97" t="s">
        <v>9</v>
      </c>
      <c r="J11" s="96" t="s">
        <v>10</v>
      </c>
      <c r="K11" s="96" t="s">
        <v>11</v>
      </c>
      <c r="L11" s="96" t="s">
        <v>12</v>
      </c>
      <c r="M11" s="96" t="s">
        <v>13</v>
      </c>
      <c r="N11" s="96" t="s">
        <v>14</v>
      </c>
      <c r="O11" s="96" t="s">
        <v>201</v>
      </c>
      <c r="P11" s="96" t="s">
        <v>202</v>
      </c>
      <c r="Q11" s="96" t="s">
        <v>205</v>
      </c>
      <c r="R11" s="96" t="s">
        <v>208</v>
      </c>
      <c r="S11" s="11" t="s">
        <v>4</v>
      </c>
    </row>
    <row r="12" spans="2:21" ht="15.75" thickBot="1" x14ac:dyDescent="0.3">
      <c r="B12" s="12"/>
      <c r="C12" s="12"/>
      <c r="D12" s="13"/>
      <c r="E12" s="14"/>
      <c r="F12" s="14"/>
      <c r="G12" s="14"/>
      <c r="H12" s="98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15"/>
    </row>
    <row r="13" spans="2:21" ht="15.75" thickBot="1" x14ac:dyDescent="0.3">
      <c r="B13" s="16" t="s">
        <v>15</v>
      </c>
      <c r="C13" s="16"/>
      <c r="D13" s="350" t="s">
        <v>16</v>
      </c>
      <c r="E13" s="351"/>
      <c r="F13" s="100">
        <v>163086683</v>
      </c>
      <c r="G13" s="101"/>
      <c r="H13" s="291">
        <f>+H14+H15+H18</f>
        <v>11650054.139999999</v>
      </c>
      <c r="I13" s="271">
        <v>11609681.51</v>
      </c>
      <c r="J13" s="270">
        <f t="shared" ref="J13:N13" si="0">+J14+J15+J18</f>
        <v>11573764.15</v>
      </c>
      <c r="K13" s="270">
        <f t="shared" si="0"/>
        <v>12599565.32</v>
      </c>
      <c r="L13" s="270">
        <f t="shared" si="0"/>
        <v>11607092.17</v>
      </c>
      <c r="M13" s="270">
        <f t="shared" si="0"/>
        <v>11972436.289999999</v>
      </c>
      <c r="N13" s="270">
        <f t="shared" si="0"/>
        <v>11387580.01</v>
      </c>
      <c r="O13" s="270">
        <f>+O14+O15+O18</f>
        <v>11574773.460000001</v>
      </c>
      <c r="P13" s="270">
        <f>+P14+P15+P18</f>
        <v>12047136.09</v>
      </c>
      <c r="Q13" s="272">
        <f>+Q18+Q17+Q16+Q15+Q14</f>
        <v>11686363.269999998</v>
      </c>
      <c r="R13" s="272">
        <f>+R18+R17+R16+R15+R14</f>
        <v>31675136.529999994</v>
      </c>
      <c r="S13" s="273">
        <f>+O13+N13+M13+L13+K13+J13+I13+H13+P13+Q13+R13</f>
        <v>149383582.94</v>
      </c>
      <c r="T13" s="234"/>
    </row>
    <row r="14" spans="2:21" ht="15.75" thickBot="1" x14ac:dyDescent="0.3">
      <c r="B14" s="17"/>
      <c r="C14" s="18" t="s">
        <v>17</v>
      </c>
      <c r="D14" s="342" t="s">
        <v>18</v>
      </c>
      <c r="E14" s="343"/>
      <c r="F14" s="102">
        <v>133272433</v>
      </c>
      <c r="G14" s="103"/>
      <c r="H14" s="292">
        <v>9910338.9399999995</v>
      </c>
      <c r="I14" s="104">
        <v>9868338.9399999995</v>
      </c>
      <c r="J14" s="105">
        <v>9850195.5800000001</v>
      </c>
      <c r="K14" s="106">
        <v>10281133.57</v>
      </c>
      <c r="L14" s="106">
        <v>9879103.5800000001</v>
      </c>
      <c r="M14" s="106">
        <v>10264585.859999999</v>
      </c>
      <c r="N14" s="106">
        <v>9688703.5800000001</v>
      </c>
      <c r="O14" s="105">
        <v>9843511.5800000001</v>
      </c>
      <c r="P14" s="106">
        <v>10322395.4</v>
      </c>
      <c r="Q14" s="109">
        <f>7968554.29+52000+1914000+13307.29</f>
        <v>9947861.5799999982</v>
      </c>
      <c r="R14" s="109">
        <f>8006246.29+52000+1914000+13307.29+9972679.62</f>
        <v>19958233.199999996</v>
      </c>
      <c r="S14" s="236">
        <f>+O14+N14+M14+L14+K14+J14+I14+H14+P14+Q14+R14+R14</f>
        <v>139772635.00999999</v>
      </c>
      <c r="U14" s="261"/>
    </row>
    <row r="15" spans="2:21" ht="15.75" thickBot="1" x14ac:dyDescent="0.3">
      <c r="B15" s="21"/>
      <c r="C15" s="22" t="s">
        <v>19</v>
      </c>
      <c r="D15" s="344" t="s">
        <v>20</v>
      </c>
      <c r="E15" s="345"/>
      <c r="F15" s="107">
        <v>11458816</v>
      </c>
      <c r="G15" s="36"/>
      <c r="H15" s="293">
        <v>229735</v>
      </c>
      <c r="I15" s="108">
        <v>237235</v>
      </c>
      <c r="J15" s="109">
        <v>222235</v>
      </c>
      <c r="K15" s="110">
        <v>819978.36</v>
      </c>
      <c r="L15" s="110">
        <v>222235</v>
      </c>
      <c r="M15" s="110">
        <v>222235</v>
      </c>
      <c r="N15" s="110">
        <v>222235</v>
      </c>
      <c r="O15" s="109">
        <v>222235</v>
      </c>
      <c r="P15" s="110">
        <v>222235</v>
      </c>
      <c r="Q15" s="109">
        <v>222235</v>
      </c>
      <c r="R15" s="109">
        <f>222235+9972638.54</f>
        <v>10194873.539999999</v>
      </c>
      <c r="S15" s="236">
        <f>+O15+N15+M15+L15+K15+J15+I15+H15+P15+Q15+R15+R15</f>
        <v>23232340.439999998</v>
      </c>
      <c r="U15" s="261"/>
    </row>
    <row r="16" spans="2:21" ht="15.75" thickBot="1" x14ac:dyDescent="0.3">
      <c r="B16" s="21"/>
      <c r="C16" s="22" t="s">
        <v>21</v>
      </c>
      <c r="D16" s="326" t="s">
        <v>22</v>
      </c>
      <c r="E16" s="327"/>
      <c r="F16" s="111">
        <v>0</v>
      </c>
      <c r="G16" s="327"/>
      <c r="H16" s="294">
        <v>0</v>
      </c>
      <c r="I16" s="112">
        <v>0</v>
      </c>
      <c r="J16" s="112">
        <v>0</v>
      </c>
      <c r="K16" s="113">
        <v>0</v>
      </c>
      <c r="L16" s="113">
        <v>0</v>
      </c>
      <c r="M16" s="113">
        <v>0</v>
      </c>
      <c r="N16" s="113">
        <v>0</v>
      </c>
      <c r="O16" s="114"/>
      <c r="P16" s="219" t="s">
        <v>33</v>
      </c>
      <c r="Q16" s="114" t="s">
        <v>33</v>
      </c>
      <c r="R16" s="114" t="s">
        <v>33</v>
      </c>
      <c r="S16" s="236">
        <f t="shared" ref="S16:S76" si="1">+O16+N16+M16+L16+K16+J16+I16+H16</f>
        <v>0</v>
      </c>
      <c r="U16" s="261"/>
    </row>
    <row r="17" spans="2:21" ht="15.75" thickBot="1" x14ac:dyDescent="0.3">
      <c r="B17" s="21"/>
      <c r="C17" s="22" t="s">
        <v>23</v>
      </c>
      <c r="D17" s="326" t="s">
        <v>24</v>
      </c>
      <c r="E17" s="327"/>
      <c r="F17" s="111">
        <v>0</v>
      </c>
      <c r="G17" s="327"/>
      <c r="H17" s="294">
        <v>0</v>
      </c>
      <c r="I17" s="112">
        <v>0</v>
      </c>
      <c r="J17" s="112">
        <v>0</v>
      </c>
      <c r="K17" s="113">
        <v>0</v>
      </c>
      <c r="L17" s="113">
        <v>0</v>
      </c>
      <c r="M17" s="113">
        <v>0</v>
      </c>
      <c r="N17" s="113">
        <v>0</v>
      </c>
      <c r="O17" s="114"/>
      <c r="P17" s="219" t="s">
        <v>33</v>
      </c>
      <c r="Q17" s="114" t="s">
        <v>33</v>
      </c>
      <c r="R17" s="114" t="s">
        <v>33</v>
      </c>
      <c r="S17" s="236">
        <f t="shared" si="1"/>
        <v>0</v>
      </c>
      <c r="U17" s="261"/>
    </row>
    <row r="18" spans="2:21" ht="15.75" thickBot="1" x14ac:dyDescent="0.3">
      <c r="B18" s="21"/>
      <c r="C18" s="22" t="s">
        <v>25</v>
      </c>
      <c r="D18" s="346" t="s">
        <v>26</v>
      </c>
      <c r="E18" s="347"/>
      <c r="F18" s="115">
        <v>18355434</v>
      </c>
      <c r="G18" s="36"/>
      <c r="H18" s="293">
        <v>1509980.2</v>
      </c>
      <c r="I18" s="116">
        <v>1504107.57</v>
      </c>
      <c r="J18" s="117">
        <v>1501333.57</v>
      </c>
      <c r="K18" s="117">
        <v>1498453.39</v>
      </c>
      <c r="L18" s="117">
        <v>1505753.59</v>
      </c>
      <c r="M18" s="117">
        <v>1485615.43</v>
      </c>
      <c r="N18" s="117">
        <v>1476641.43</v>
      </c>
      <c r="O18" s="118">
        <v>1509026.88</v>
      </c>
      <c r="P18" s="117">
        <v>1502505.69</v>
      </c>
      <c r="Q18" s="118">
        <f>702717.4+706298.23+107251.06</f>
        <v>1516266.69</v>
      </c>
      <c r="R18" s="118">
        <f>705389.76+708974.36+107665.67</f>
        <v>1522029.79</v>
      </c>
      <c r="S18" s="259">
        <f>+O18+N18+M18+L18+K18+J18+I18+H18+P18+Q18+R18</f>
        <v>16531714.229999997</v>
      </c>
      <c r="T18" s="235"/>
      <c r="U18" s="261"/>
    </row>
    <row r="19" spans="2:21" ht="15.75" thickBot="1" x14ac:dyDescent="0.3">
      <c r="B19" s="16" t="s">
        <v>27</v>
      </c>
      <c r="C19" s="23"/>
      <c r="D19" s="322" t="s">
        <v>28</v>
      </c>
      <c r="E19" s="323"/>
      <c r="F19" s="100">
        <v>23669573</v>
      </c>
      <c r="G19" s="101"/>
      <c r="H19" s="264">
        <f>+H20+H24</f>
        <v>821333.63</v>
      </c>
      <c r="I19" s="265">
        <v>2082287</v>
      </c>
      <c r="J19" s="266">
        <f>+J20+J22+J24+J25+J27+J29+J30</f>
        <v>2873402.09</v>
      </c>
      <c r="K19" s="266">
        <f>+K20+K22+K24+K25</f>
        <v>2787444.25</v>
      </c>
      <c r="L19" s="267">
        <f>+L20+L22+L24+L27+L30</f>
        <v>2453216.3200000003</v>
      </c>
      <c r="M19" s="267">
        <f>+M20+M22+M24+M25+M27</f>
        <v>1703474.29</v>
      </c>
      <c r="N19" s="267">
        <f>+N20+N22+N24+N25</f>
        <v>1652321.0899999999</v>
      </c>
      <c r="O19" s="267">
        <f>+O20+O21+O22+O24+O26+O29+O30</f>
        <v>1139616.44</v>
      </c>
      <c r="P19" s="266">
        <f>+P20+P22+P24+P25+P27+P29</f>
        <v>2701121.92</v>
      </c>
      <c r="Q19" s="268">
        <f>+Q20+Q22+Q24+Q27+Q29</f>
        <v>1353256.91</v>
      </c>
      <c r="R19" s="328">
        <f>+R30+R27+R25+R24+R22+R20</f>
        <v>2700761.33</v>
      </c>
      <c r="S19" s="269">
        <f>+O19+N19+M19+L19+K19+J19+I19+H19+P19+Q19+R19</f>
        <v>22268235.270000003</v>
      </c>
      <c r="U19" s="261"/>
    </row>
    <row r="20" spans="2:21" ht="15.75" thickBot="1" x14ac:dyDescent="0.3">
      <c r="B20" s="18"/>
      <c r="C20" s="18" t="s">
        <v>29</v>
      </c>
      <c r="D20" s="324" t="s">
        <v>30</v>
      </c>
      <c r="E20" s="325"/>
      <c r="F20" s="119">
        <v>8030913</v>
      </c>
      <c r="G20" s="31"/>
      <c r="H20" s="295">
        <v>492453.63</v>
      </c>
      <c r="I20" s="120">
        <v>508357</v>
      </c>
      <c r="J20" s="121">
        <v>639494.66</v>
      </c>
      <c r="K20" s="121">
        <v>625764.25</v>
      </c>
      <c r="L20" s="121">
        <v>621269</v>
      </c>
      <c r="M20" s="121">
        <v>736942.28</v>
      </c>
      <c r="N20" s="121">
        <v>674112.76</v>
      </c>
      <c r="O20" s="122">
        <v>666049.63</v>
      </c>
      <c r="P20" s="121">
        <v>744528.92</v>
      </c>
      <c r="Q20" s="122">
        <f>109.04+198103.15+25209.01+311119.05</f>
        <v>534540.25</v>
      </c>
      <c r="R20" s="122">
        <f>69.13+311094.68+263397.02+166786.18</f>
        <v>741347.01</v>
      </c>
      <c r="S20" s="256">
        <f>+O20+N20+M20+L20+K20+J20+I20+H20+P20+Q20+R20</f>
        <v>6984859.3899999997</v>
      </c>
      <c r="U20" s="261"/>
    </row>
    <row r="21" spans="2:21" ht="15.75" thickBot="1" x14ac:dyDescent="0.3">
      <c r="B21" s="18"/>
      <c r="C21" s="18" t="s">
        <v>31</v>
      </c>
      <c r="D21" s="19" t="s">
        <v>32</v>
      </c>
      <c r="E21" s="20"/>
      <c r="F21" s="123">
        <v>60000</v>
      </c>
      <c r="G21" s="20"/>
      <c r="H21" s="294">
        <v>0</v>
      </c>
      <c r="I21" s="124" t="s">
        <v>33</v>
      </c>
      <c r="J21" s="112">
        <v>0</v>
      </c>
      <c r="K21" s="113">
        <v>0</v>
      </c>
      <c r="L21" s="113">
        <v>0</v>
      </c>
      <c r="M21" s="113">
        <v>0</v>
      </c>
      <c r="N21" s="125">
        <v>0</v>
      </c>
      <c r="O21" s="122">
        <v>37127.980000000003</v>
      </c>
      <c r="P21" s="132">
        <v>0</v>
      </c>
      <c r="Q21" s="133">
        <v>0</v>
      </c>
      <c r="R21" s="329">
        <v>0</v>
      </c>
      <c r="S21" s="236">
        <f>+O21+N21+M21+L21+K21+J21+I21+H21+P21+Q21+R21</f>
        <v>37127.980000000003</v>
      </c>
      <c r="U21" s="261"/>
    </row>
    <row r="22" spans="2:21" ht="15.75" thickBot="1" x14ac:dyDescent="0.3">
      <c r="B22" s="22"/>
      <c r="C22" s="22" t="s">
        <v>34</v>
      </c>
      <c r="D22" s="326" t="s">
        <v>35</v>
      </c>
      <c r="E22" s="327"/>
      <c r="F22" s="123">
        <v>3600000</v>
      </c>
      <c r="G22" s="327"/>
      <c r="H22" s="294">
        <v>0</v>
      </c>
      <c r="I22" s="126">
        <v>255050</v>
      </c>
      <c r="J22" s="127">
        <v>283300</v>
      </c>
      <c r="K22" s="127">
        <v>342800</v>
      </c>
      <c r="L22" s="127">
        <v>118350</v>
      </c>
      <c r="M22" s="127">
        <v>312200</v>
      </c>
      <c r="N22" s="127">
        <v>174050</v>
      </c>
      <c r="O22" s="128">
        <v>181900</v>
      </c>
      <c r="P22" s="127">
        <v>216050</v>
      </c>
      <c r="Q22" s="128">
        <v>358300</v>
      </c>
      <c r="R22" s="330">
        <v>898650</v>
      </c>
      <c r="S22" s="236">
        <f>+O22+N22+M22+L22+K22+J22+I22+H22+P22+Q22+R22</f>
        <v>3140650</v>
      </c>
      <c r="U22" s="261"/>
    </row>
    <row r="23" spans="2:21" ht="15.75" thickBot="1" x14ac:dyDescent="0.3">
      <c r="B23" s="22"/>
      <c r="C23" s="22" t="s">
        <v>36</v>
      </c>
      <c r="D23" s="326" t="s">
        <v>37</v>
      </c>
      <c r="E23" s="327"/>
      <c r="F23" s="129">
        <v>0</v>
      </c>
      <c r="G23" s="327"/>
      <c r="H23" s="294">
        <v>0</v>
      </c>
      <c r="I23" s="124" t="s">
        <v>33</v>
      </c>
      <c r="J23" s="112">
        <v>0</v>
      </c>
      <c r="K23" s="113">
        <v>0</v>
      </c>
      <c r="L23" s="113">
        <v>0</v>
      </c>
      <c r="M23" s="113">
        <v>0</v>
      </c>
      <c r="N23" s="125">
        <v>0</v>
      </c>
      <c r="O23" s="130"/>
      <c r="P23" s="218">
        <v>0</v>
      </c>
      <c r="Q23" s="130">
        <v>0</v>
      </c>
      <c r="R23" s="182">
        <v>0</v>
      </c>
      <c r="S23" s="236">
        <f t="shared" si="1"/>
        <v>0</v>
      </c>
      <c r="U23" s="261"/>
    </row>
    <row r="24" spans="2:21" ht="15.75" thickBot="1" x14ac:dyDescent="0.3">
      <c r="B24" s="22"/>
      <c r="C24" s="22" t="s">
        <v>38</v>
      </c>
      <c r="D24" s="326" t="s">
        <v>39</v>
      </c>
      <c r="E24" s="327"/>
      <c r="F24" s="123">
        <v>4302960</v>
      </c>
      <c r="G24" s="36"/>
      <c r="H24" s="296">
        <v>328880</v>
      </c>
      <c r="I24" s="131">
        <v>318880</v>
      </c>
      <c r="J24" s="132">
        <v>318880</v>
      </c>
      <c r="K24" s="132">
        <v>318880</v>
      </c>
      <c r="L24" s="132">
        <v>376633.32</v>
      </c>
      <c r="M24" s="132">
        <v>36158.33</v>
      </c>
      <c r="N24" s="132">
        <v>154158.32999999999</v>
      </c>
      <c r="O24" s="133">
        <v>143058.32999999999</v>
      </c>
      <c r="P24" s="132">
        <v>1352400</v>
      </c>
      <c r="Q24" s="133">
        <v>364196.66</v>
      </c>
      <c r="R24" s="329">
        <f>380158.33+230000</f>
        <v>610158.33000000007</v>
      </c>
      <c r="S24" s="236">
        <f>+O24+N24+M24+L24+K24+J24+I24+H24+P24+Q24+R24</f>
        <v>4322283.3000000007</v>
      </c>
      <c r="U24" s="261"/>
    </row>
    <row r="25" spans="2:21" ht="15.75" thickBot="1" x14ac:dyDescent="0.3">
      <c r="B25" s="24"/>
      <c r="C25" s="24" t="s">
        <v>40</v>
      </c>
      <c r="D25" s="25" t="s">
        <v>41</v>
      </c>
      <c r="E25" s="26"/>
      <c r="F25" s="123">
        <v>2885000</v>
      </c>
      <c r="G25" s="34"/>
      <c r="H25" s="294">
        <v>0</v>
      </c>
      <c r="I25" s="134" t="s">
        <v>33</v>
      </c>
      <c r="J25" s="135">
        <v>86806.31</v>
      </c>
      <c r="K25" s="135">
        <v>1500000</v>
      </c>
      <c r="L25" s="135"/>
      <c r="M25" s="127">
        <v>168177.68</v>
      </c>
      <c r="N25" s="127">
        <v>650000</v>
      </c>
      <c r="O25" s="136"/>
      <c r="P25" s="127">
        <v>307903</v>
      </c>
      <c r="Q25" s="128">
        <v>0</v>
      </c>
      <c r="R25" s="330">
        <v>307061</v>
      </c>
      <c r="S25" s="236">
        <f>+O25+N25+M25+L25+K25+J25+I25+H25+P25+Q25+R25</f>
        <v>3019947.9899999998</v>
      </c>
      <c r="U25" s="330"/>
    </row>
    <row r="26" spans="2:21" ht="15.75" thickBot="1" x14ac:dyDescent="0.3">
      <c r="B26" s="27"/>
      <c r="C26" s="348" t="s">
        <v>42</v>
      </c>
      <c r="D26" s="25" t="s">
        <v>43</v>
      </c>
      <c r="E26" s="185"/>
      <c r="F26" s="137"/>
      <c r="G26" s="137"/>
      <c r="H26" s="297"/>
      <c r="I26" s="138"/>
      <c r="J26" s="135"/>
      <c r="K26" s="135"/>
      <c r="L26" s="136"/>
      <c r="M26" s="136"/>
      <c r="N26" s="135"/>
      <c r="O26" s="143"/>
      <c r="P26" s="127"/>
      <c r="Q26" s="128"/>
      <c r="R26" s="330">
        <v>0</v>
      </c>
      <c r="S26" s="236"/>
      <c r="U26" s="261"/>
    </row>
    <row r="27" spans="2:21" ht="15.75" thickBot="1" x14ac:dyDescent="0.3">
      <c r="B27" s="29"/>
      <c r="C27" s="349"/>
      <c r="D27" s="19" t="s">
        <v>44</v>
      </c>
      <c r="E27" s="31"/>
      <c r="F27" s="119">
        <v>4055000</v>
      </c>
      <c r="G27" s="139"/>
      <c r="H27" s="294">
        <v>0</v>
      </c>
      <c r="I27" s="140" t="s">
        <v>33</v>
      </c>
      <c r="J27" s="141">
        <v>1349993</v>
      </c>
      <c r="K27" s="125">
        <v>0</v>
      </c>
      <c r="L27" s="122">
        <v>1246723.5</v>
      </c>
      <c r="M27" s="142">
        <v>449996</v>
      </c>
      <c r="N27" s="125">
        <v>0</v>
      </c>
      <c r="O27" s="143">
        <v>1748986.56</v>
      </c>
      <c r="P27" s="132">
        <v>56640</v>
      </c>
      <c r="Q27" s="133">
        <v>14800</v>
      </c>
      <c r="R27" s="329">
        <v>53100</v>
      </c>
      <c r="S27" s="236">
        <f>+O26+N27+M27+L27+K27+J27+I27+H27+P27+Q27+R27</f>
        <v>3171252.5</v>
      </c>
      <c r="U27" s="261"/>
    </row>
    <row r="28" spans="2:21" ht="15.75" thickBot="1" x14ac:dyDescent="0.3">
      <c r="B28" s="24"/>
      <c r="C28" s="32" t="s">
        <v>45</v>
      </c>
      <c r="D28" s="33" t="s">
        <v>46</v>
      </c>
      <c r="E28" s="34"/>
      <c r="F28" s="137"/>
      <c r="G28" s="34"/>
      <c r="H28" s="297"/>
      <c r="I28" s="138"/>
      <c r="J28" s="144"/>
      <c r="K28" s="144"/>
      <c r="L28" s="144"/>
      <c r="M28" s="135"/>
      <c r="N28" s="135"/>
      <c r="O28" s="136"/>
      <c r="P28" s="127"/>
      <c r="Q28" s="128"/>
      <c r="R28" s="330">
        <v>0</v>
      </c>
      <c r="S28" s="236">
        <f t="shared" si="1"/>
        <v>0</v>
      </c>
      <c r="U28" s="235"/>
    </row>
    <row r="29" spans="2:21" ht="15.75" thickBot="1" x14ac:dyDescent="0.3">
      <c r="B29" s="18"/>
      <c r="C29" s="32"/>
      <c r="D29" s="33" t="s">
        <v>47</v>
      </c>
      <c r="E29" s="34"/>
      <c r="F29" s="119">
        <v>240000</v>
      </c>
      <c r="G29" s="34"/>
      <c r="H29" s="294">
        <v>0</v>
      </c>
      <c r="I29" s="120">
        <v>1000000</v>
      </c>
      <c r="J29" s="121">
        <v>44053.32</v>
      </c>
      <c r="K29" s="125">
        <v>0</v>
      </c>
      <c r="L29" s="125">
        <v>0</v>
      </c>
      <c r="M29" s="125">
        <v>0</v>
      </c>
      <c r="N29" s="125">
        <v>0</v>
      </c>
      <c r="O29" s="122">
        <v>21240</v>
      </c>
      <c r="P29" s="132">
        <v>23600</v>
      </c>
      <c r="Q29" s="262">
        <v>81420</v>
      </c>
      <c r="R29" s="331">
        <v>0</v>
      </c>
      <c r="S29" s="236">
        <f>+O29+N29+M29+L29+K29+J29+I29+H29+P29+Q29</f>
        <v>1170313.32</v>
      </c>
    </row>
    <row r="30" spans="2:21" ht="15.75" thickBot="1" x14ac:dyDescent="0.3">
      <c r="B30" s="22"/>
      <c r="C30" s="24" t="s">
        <v>48</v>
      </c>
      <c r="D30" s="25" t="s">
        <v>49</v>
      </c>
      <c r="E30" s="26"/>
      <c r="F30" s="145">
        <v>495700</v>
      </c>
      <c r="G30" s="26"/>
      <c r="H30" s="211">
        <v>0</v>
      </c>
      <c r="I30" s="113">
        <v>0</v>
      </c>
      <c r="J30" s="146">
        <v>150874.79999999999</v>
      </c>
      <c r="K30" s="113">
        <v>0</v>
      </c>
      <c r="L30" s="142">
        <v>90240.5</v>
      </c>
      <c r="M30" s="147">
        <v>0</v>
      </c>
      <c r="N30" s="125">
        <v>0</v>
      </c>
      <c r="O30" s="122">
        <v>90240.5</v>
      </c>
      <c r="P30" s="148">
        <v>0</v>
      </c>
      <c r="Q30" s="254">
        <v>0</v>
      </c>
      <c r="R30" s="331">
        <v>90444.99</v>
      </c>
      <c r="S30" s="236">
        <f>+O30+N30+M30+L30+K30+J30+I30+H30+R30</f>
        <v>421800.79</v>
      </c>
    </row>
    <row r="31" spans="2:21" ht="15.75" thickBot="1" x14ac:dyDescent="0.3">
      <c r="B31" s="16" t="s">
        <v>50</v>
      </c>
      <c r="C31" s="23"/>
      <c r="D31" s="350" t="s">
        <v>51</v>
      </c>
      <c r="E31" s="351"/>
      <c r="F31" s="100">
        <v>28286063</v>
      </c>
      <c r="G31" s="101" t="s">
        <v>52</v>
      </c>
      <c r="H31" s="264">
        <v>0</v>
      </c>
      <c r="I31" s="265"/>
      <c r="J31" s="266">
        <f>+J32+J33+J34+J36+J38+J40+J43</f>
        <v>5903286.3299999991</v>
      </c>
      <c r="K31" s="267"/>
      <c r="L31" s="267">
        <f>+L34+L40+L43</f>
        <v>481410.42</v>
      </c>
      <c r="M31" s="267">
        <f>+M32+M36+M40+M43</f>
        <v>4699878.96</v>
      </c>
      <c r="N31" s="267"/>
      <c r="O31" s="267">
        <f>+O32+O34+O40+O43</f>
        <v>600665.26</v>
      </c>
      <c r="P31" s="266">
        <f>+P36+P40+P43</f>
        <v>4558055</v>
      </c>
      <c r="Q31" s="274">
        <v>0</v>
      </c>
      <c r="R31" s="339">
        <f>+R43+R40+R36+R32</f>
        <v>0</v>
      </c>
      <c r="S31" s="269">
        <f>+O31+N31+M31+L31+K31+J31+I31+H31+P31+R31</f>
        <v>16243295.969999999</v>
      </c>
    </row>
    <row r="32" spans="2:21" ht="15.75" thickBot="1" x14ac:dyDescent="0.3">
      <c r="B32" s="18"/>
      <c r="C32" s="18" t="s">
        <v>53</v>
      </c>
      <c r="D32" s="19" t="s">
        <v>54</v>
      </c>
      <c r="E32" s="31"/>
      <c r="F32" s="119">
        <v>1318468</v>
      </c>
      <c r="G32" s="31"/>
      <c r="H32" s="294">
        <v>0</v>
      </c>
      <c r="I32" s="112" t="s">
        <v>33</v>
      </c>
      <c r="J32" s="141">
        <v>208764.4</v>
      </c>
      <c r="K32" s="113">
        <v>0</v>
      </c>
      <c r="L32" s="113">
        <v>0</v>
      </c>
      <c r="M32" s="121">
        <v>77956.399999999994</v>
      </c>
      <c r="N32" s="121">
        <v>77956.399999999994</v>
      </c>
      <c r="O32" s="121">
        <v>79618.600000000006</v>
      </c>
      <c r="P32" s="121">
        <v>0</v>
      </c>
      <c r="Q32" s="254">
        <v>0</v>
      </c>
      <c r="R32" s="331">
        <v>0</v>
      </c>
      <c r="S32" s="236">
        <f>+O32+N32+M32+L32+K32+J32+I32+H32+R32</f>
        <v>444295.8</v>
      </c>
    </row>
    <row r="33" spans="2:21" ht="15.75" thickBot="1" x14ac:dyDescent="0.3">
      <c r="B33" s="18"/>
      <c r="C33" s="18" t="s">
        <v>55</v>
      </c>
      <c r="D33" s="19" t="s">
        <v>56</v>
      </c>
      <c r="E33" s="31"/>
      <c r="F33" s="123">
        <v>1653540</v>
      </c>
      <c r="G33" s="31"/>
      <c r="H33" s="294">
        <v>0</v>
      </c>
      <c r="I33" s="124" t="s">
        <v>33</v>
      </c>
      <c r="J33" s="127">
        <v>116820</v>
      </c>
      <c r="K33" s="113">
        <v>0</v>
      </c>
      <c r="L33" s="113">
        <v>0</v>
      </c>
      <c r="M33" s="113">
        <v>0</v>
      </c>
      <c r="N33" s="125">
        <v>0</v>
      </c>
      <c r="O33" s="219"/>
      <c r="P33" s="219" t="s">
        <v>33</v>
      </c>
      <c r="Q33" s="255" t="s">
        <v>33</v>
      </c>
      <c r="R33" s="333">
        <v>0</v>
      </c>
      <c r="S33" s="236">
        <f t="shared" si="1"/>
        <v>116820</v>
      </c>
      <c r="U33" s="261"/>
    </row>
    <row r="34" spans="2:21" ht="15.75" thickBot="1" x14ac:dyDescent="0.3">
      <c r="B34" s="18"/>
      <c r="C34" s="35" t="s">
        <v>57</v>
      </c>
      <c r="D34" s="33" t="s">
        <v>58</v>
      </c>
      <c r="E34" s="34"/>
      <c r="F34" s="123">
        <v>985370</v>
      </c>
      <c r="G34" s="34"/>
      <c r="H34" s="294">
        <v>0</v>
      </c>
      <c r="I34" s="124" t="s">
        <v>33</v>
      </c>
      <c r="J34" s="127">
        <v>92932.08</v>
      </c>
      <c r="K34" s="113">
        <v>0</v>
      </c>
      <c r="L34" s="148">
        <v>57962.93</v>
      </c>
      <c r="M34" s="113">
        <v>0</v>
      </c>
      <c r="N34" s="125">
        <v>0</v>
      </c>
      <c r="O34" s="121">
        <v>32015.759999999998</v>
      </c>
      <c r="P34" s="132">
        <v>0</v>
      </c>
      <c r="Q34" s="254">
        <v>0</v>
      </c>
      <c r="R34" s="332">
        <v>0</v>
      </c>
      <c r="S34" s="236">
        <f t="shared" si="1"/>
        <v>182910.77000000002</v>
      </c>
      <c r="U34" s="261"/>
    </row>
    <row r="35" spans="2:21" ht="15.75" thickBot="1" x14ac:dyDescent="0.3">
      <c r="B35" s="29"/>
      <c r="C35" s="22" t="s">
        <v>59</v>
      </c>
      <c r="D35" s="326" t="s">
        <v>60</v>
      </c>
      <c r="E35" s="36"/>
      <c r="F35" s="129">
        <v>0</v>
      </c>
      <c r="G35" s="36"/>
      <c r="H35" s="294">
        <v>0</v>
      </c>
      <c r="I35" s="124" t="s">
        <v>33</v>
      </c>
      <c r="J35" s="112">
        <v>0</v>
      </c>
      <c r="K35" s="124"/>
      <c r="L35" s="113">
        <v>0</v>
      </c>
      <c r="M35" s="113">
        <v>0</v>
      </c>
      <c r="N35" s="125">
        <v>0</v>
      </c>
      <c r="O35" s="219"/>
      <c r="P35" s="219" t="s">
        <v>33</v>
      </c>
      <c r="Q35" s="255" t="s">
        <v>33</v>
      </c>
      <c r="R35" s="333">
        <v>0</v>
      </c>
      <c r="S35" s="236">
        <f t="shared" si="1"/>
        <v>0</v>
      </c>
      <c r="U35" s="261"/>
    </row>
    <row r="36" spans="2:21" ht="15.75" thickBot="1" x14ac:dyDescent="0.3">
      <c r="B36" s="35"/>
      <c r="C36" s="35" t="s">
        <v>61</v>
      </c>
      <c r="D36" s="33" t="s">
        <v>62</v>
      </c>
      <c r="E36" s="34"/>
      <c r="F36" s="123">
        <v>2756970</v>
      </c>
      <c r="G36" s="34"/>
      <c r="H36" s="294">
        <v>0</v>
      </c>
      <c r="I36" s="134" t="s">
        <v>33</v>
      </c>
      <c r="J36" s="135">
        <v>610060</v>
      </c>
      <c r="K36" s="113">
        <v>0</v>
      </c>
      <c r="L36" s="113">
        <v>0</v>
      </c>
      <c r="M36" s="132">
        <v>799450</v>
      </c>
      <c r="N36" s="132"/>
      <c r="O36" s="132"/>
      <c r="P36" s="132">
        <v>655195</v>
      </c>
      <c r="Q36" s="254">
        <v>0</v>
      </c>
      <c r="R36" s="331">
        <v>0</v>
      </c>
      <c r="S36" s="236">
        <f>+O36+N36+M36+L36+K36+J36+I36+H36+P36+R36</f>
        <v>2064705</v>
      </c>
      <c r="U36" s="261"/>
    </row>
    <row r="37" spans="2:21" ht="15.75" thickBot="1" x14ac:dyDescent="0.3">
      <c r="B37" s="27"/>
      <c r="C37" s="27" t="s">
        <v>63</v>
      </c>
      <c r="D37" s="25" t="s">
        <v>64</v>
      </c>
      <c r="E37" s="28"/>
      <c r="F37" s="149"/>
      <c r="G37" s="28"/>
      <c r="H37" s="297"/>
      <c r="I37" s="138"/>
      <c r="J37" s="135"/>
      <c r="K37" s="135"/>
      <c r="L37" s="136"/>
      <c r="M37" s="136"/>
      <c r="N37" s="135"/>
      <c r="O37" s="135"/>
      <c r="P37" s="127">
        <v>0</v>
      </c>
      <c r="Q37" s="254">
        <v>0</v>
      </c>
      <c r="R37" s="332">
        <v>0</v>
      </c>
      <c r="S37" s="236">
        <f t="shared" si="1"/>
        <v>0</v>
      </c>
      <c r="U37" s="261"/>
    </row>
    <row r="38" spans="2:21" ht="15.75" thickBot="1" x14ac:dyDescent="0.3">
      <c r="B38" s="29"/>
      <c r="C38" s="29"/>
      <c r="D38" s="33" t="s">
        <v>65</v>
      </c>
      <c r="E38" s="34"/>
      <c r="F38" s="150">
        <v>96735</v>
      </c>
      <c r="G38" s="34"/>
      <c r="H38" s="294">
        <v>0</v>
      </c>
      <c r="I38" s="140" t="s">
        <v>33</v>
      </c>
      <c r="J38" s="141">
        <v>553602.38</v>
      </c>
      <c r="K38" s="125">
        <v>0</v>
      </c>
      <c r="L38" s="151">
        <v>0</v>
      </c>
      <c r="M38" s="125">
        <v>0</v>
      </c>
      <c r="N38" s="125">
        <v>0</v>
      </c>
      <c r="O38" s="125"/>
      <c r="P38" s="127">
        <v>0</v>
      </c>
      <c r="Q38" s="254">
        <v>0</v>
      </c>
      <c r="R38" s="332">
        <v>0</v>
      </c>
      <c r="S38" s="236">
        <f t="shared" si="1"/>
        <v>553602.38</v>
      </c>
      <c r="U38" s="261"/>
    </row>
    <row r="39" spans="2:21" ht="15.75" thickBot="1" x14ac:dyDescent="0.3">
      <c r="B39" s="27"/>
      <c r="C39" s="27" t="s">
        <v>66</v>
      </c>
      <c r="D39" s="25" t="s">
        <v>67</v>
      </c>
      <c r="E39" s="28"/>
      <c r="F39" s="152"/>
      <c r="G39" s="25"/>
      <c r="H39" s="297"/>
      <c r="I39" s="138"/>
      <c r="J39" s="144"/>
      <c r="K39" s="144"/>
      <c r="L39" s="153"/>
      <c r="M39" s="136"/>
      <c r="N39" s="135"/>
      <c r="O39" s="135"/>
      <c r="P39" s="127"/>
      <c r="Q39" s="254">
        <v>0</v>
      </c>
      <c r="R39" s="332">
        <v>0</v>
      </c>
      <c r="S39" s="236">
        <f t="shared" si="1"/>
        <v>0</v>
      </c>
      <c r="U39" s="261"/>
    </row>
    <row r="40" spans="2:21" ht="15.75" thickBot="1" x14ac:dyDescent="0.3">
      <c r="B40" s="30"/>
      <c r="C40" s="30"/>
      <c r="D40" s="19" t="s">
        <v>68</v>
      </c>
      <c r="E40" s="31"/>
      <c r="F40" s="154">
        <v>17914228</v>
      </c>
      <c r="G40" s="19"/>
      <c r="H40" s="294">
        <v>0</v>
      </c>
      <c r="I40" s="140" t="s">
        <v>33</v>
      </c>
      <c r="J40" s="141">
        <v>3924728</v>
      </c>
      <c r="K40" s="147">
        <v>0</v>
      </c>
      <c r="L40" s="142">
        <v>393380</v>
      </c>
      <c r="M40" s="142">
        <v>3750000</v>
      </c>
      <c r="N40" s="125">
        <v>0</v>
      </c>
      <c r="O40" s="146">
        <v>250084.48000000001</v>
      </c>
      <c r="P40" s="132">
        <v>3829700</v>
      </c>
      <c r="Q40" s="254">
        <v>0</v>
      </c>
      <c r="R40" s="331">
        <v>0</v>
      </c>
      <c r="S40" s="236">
        <f>+O40+N40+M40+L40+K40+J40+I40+H40+P40+Q40+R40</f>
        <v>12147892.48</v>
      </c>
      <c r="U40" s="261"/>
    </row>
    <row r="41" spans="2:21" ht="15.75" thickBot="1" x14ac:dyDescent="0.3">
      <c r="B41" s="29"/>
      <c r="C41" s="29" t="s">
        <v>69</v>
      </c>
      <c r="D41" s="33" t="s">
        <v>70</v>
      </c>
      <c r="E41" s="34"/>
      <c r="F41" s="150"/>
      <c r="G41" s="34"/>
      <c r="H41" s="298"/>
      <c r="I41" s="155"/>
      <c r="J41" s="146"/>
      <c r="K41" s="148"/>
      <c r="L41" s="148"/>
      <c r="M41" s="143"/>
      <c r="N41" s="148"/>
      <c r="O41" s="148"/>
      <c r="P41" s="132"/>
      <c r="Q41" s="254"/>
      <c r="R41" s="332">
        <v>0</v>
      </c>
      <c r="S41" s="236">
        <f t="shared" si="1"/>
        <v>0</v>
      </c>
    </row>
    <row r="42" spans="2:21" ht="15.75" thickBot="1" x14ac:dyDescent="0.3">
      <c r="B42" s="30"/>
      <c r="C42" s="30"/>
      <c r="D42" s="19" t="s">
        <v>71</v>
      </c>
      <c r="E42" s="31"/>
      <c r="F42" s="151">
        <v>0</v>
      </c>
      <c r="G42" s="31"/>
      <c r="H42" s="294">
        <v>0</v>
      </c>
      <c r="I42" s="112" t="s">
        <v>33</v>
      </c>
      <c r="J42" s="112">
        <v>0</v>
      </c>
      <c r="K42" s="125">
        <v>0</v>
      </c>
      <c r="L42" s="125">
        <v>0</v>
      </c>
      <c r="M42" s="151">
        <v>0</v>
      </c>
      <c r="N42" s="125">
        <v>0</v>
      </c>
      <c r="O42" s="125"/>
      <c r="P42" s="219" t="s">
        <v>33</v>
      </c>
      <c r="Q42" s="255" t="s">
        <v>33</v>
      </c>
      <c r="R42" s="333">
        <v>0</v>
      </c>
      <c r="S42" s="236">
        <f t="shared" si="1"/>
        <v>0</v>
      </c>
    </row>
    <row r="43" spans="2:21" ht="15.75" thickBot="1" x14ac:dyDescent="0.3">
      <c r="B43" s="18"/>
      <c r="C43" s="18" t="s">
        <v>72</v>
      </c>
      <c r="D43" s="19" t="s">
        <v>73</v>
      </c>
      <c r="E43" s="20"/>
      <c r="F43" s="149">
        <v>3560752</v>
      </c>
      <c r="G43" s="31"/>
      <c r="H43" s="297" t="s">
        <v>33</v>
      </c>
      <c r="I43" s="156"/>
      <c r="J43" s="144">
        <v>396379.47</v>
      </c>
      <c r="K43" s="157">
        <v>0</v>
      </c>
      <c r="L43" s="142">
        <v>30067.49</v>
      </c>
      <c r="M43" s="142">
        <v>72472.56</v>
      </c>
      <c r="N43" s="125">
        <v>0</v>
      </c>
      <c r="O43" s="146">
        <v>238946.42</v>
      </c>
      <c r="P43" s="148">
        <v>73160</v>
      </c>
      <c r="Q43" s="254">
        <v>0</v>
      </c>
      <c r="R43" s="331">
        <v>0</v>
      </c>
      <c r="S43" s="236">
        <f>+O43+N43+M43+L43+K43+J43+I43+H43+P43+R43</f>
        <v>811025.94</v>
      </c>
    </row>
    <row r="44" spans="2:21" ht="15.75" thickBot="1" x14ac:dyDescent="0.3">
      <c r="B44" s="16" t="s">
        <v>74</v>
      </c>
      <c r="C44" s="37"/>
      <c r="D44" s="38" t="s">
        <v>75</v>
      </c>
      <c r="E44" s="39"/>
      <c r="F44" s="158"/>
      <c r="G44" s="159" t="s">
        <v>52</v>
      </c>
      <c r="H44" s="299"/>
      <c r="I44" s="275"/>
      <c r="J44" s="276"/>
      <c r="K44" s="277"/>
      <c r="L44" s="277"/>
      <c r="M44" s="276"/>
      <c r="N44" s="277"/>
      <c r="O44" s="277"/>
      <c r="P44" s="276">
        <v>0</v>
      </c>
      <c r="Q44" s="278">
        <v>0</v>
      </c>
      <c r="R44" s="334">
        <v>0</v>
      </c>
      <c r="S44" s="269">
        <f t="shared" si="1"/>
        <v>0</v>
      </c>
    </row>
    <row r="45" spans="2:21" ht="15.75" thickBot="1" x14ac:dyDescent="0.3">
      <c r="B45" s="35"/>
      <c r="C45" s="35" t="s">
        <v>76</v>
      </c>
      <c r="D45" s="33" t="s">
        <v>77</v>
      </c>
      <c r="E45" s="34"/>
      <c r="F45" s="160"/>
      <c r="G45" s="33"/>
      <c r="H45" s="300"/>
      <c r="I45" s="156"/>
      <c r="J45" s="144"/>
      <c r="K45" s="144"/>
      <c r="L45" s="144"/>
      <c r="M45" s="153"/>
      <c r="N45" s="144"/>
      <c r="O45" s="153"/>
      <c r="P45" s="141">
        <v>0</v>
      </c>
      <c r="Q45" s="128">
        <v>0</v>
      </c>
      <c r="R45" s="330">
        <v>0</v>
      </c>
      <c r="S45" s="236">
        <f t="shared" si="1"/>
        <v>0</v>
      </c>
    </row>
    <row r="46" spans="2:21" ht="15.75" thickBot="1" x14ac:dyDescent="0.3">
      <c r="B46" s="29"/>
      <c r="C46" s="35"/>
      <c r="D46" s="33" t="s">
        <v>78</v>
      </c>
      <c r="E46" s="34"/>
      <c r="F46" s="129">
        <v>0</v>
      </c>
      <c r="G46" s="19"/>
      <c r="H46" s="294">
        <v>0</v>
      </c>
      <c r="I46" s="140" t="s">
        <v>33</v>
      </c>
      <c r="J46" s="112">
        <v>0</v>
      </c>
      <c r="K46" s="125">
        <v>0</v>
      </c>
      <c r="L46" s="125">
        <v>0</v>
      </c>
      <c r="M46" s="151">
        <v>0</v>
      </c>
      <c r="N46" s="125">
        <v>0</v>
      </c>
      <c r="O46" s="151"/>
      <c r="P46" s="219" t="s">
        <v>33</v>
      </c>
      <c r="Q46" s="114" t="s">
        <v>33</v>
      </c>
      <c r="R46" s="195" t="s">
        <v>33</v>
      </c>
      <c r="S46" s="236">
        <f t="shared" si="1"/>
        <v>0</v>
      </c>
    </row>
    <row r="47" spans="2:21" ht="15.75" thickBot="1" x14ac:dyDescent="0.3">
      <c r="B47" s="27"/>
      <c r="C47" s="24" t="s">
        <v>79</v>
      </c>
      <c r="D47" s="25" t="s">
        <v>80</v>
      </c>
      <c r="E47" s="28"/>
      <c r="F47" s="137"/>
      <c r="G47" s="34"/>
      <c r="H47" s="298"/>
      <c r="I47" s="155"/>
      <c r="J47" s="146"/>
      <c r="K47" s="146"/>
      <c r="L47" s="146"/>
      <c r="M47" s="142"/>
      <c r="N47" s="148"/>
      <c r="O47" s="143"/>
      <c r="P47" s="132">
        <v>0</v>
      </c>
      <c r="Q47" s="133">
        <v>0</v>
      </c>
      <c r="R47" s="329">
        <v>0</v>
      </c>
      <c r="S47" s="236">
        <f t="shared" si="1"/>
        <v>0</v>
      </c>
    </row>
    <row r="48" spans="2:21" ht="15.75" thickBot="1" x14ac:dyDescent="0.3">
      <c r="B48" s="29"/>
      <c r="C48" s="35"/>
      <c r="D48" s="19" t="s">
        <v>81</v>
      </c>
      <c r="E48" s="31"/>
      <c r="F48" s="151">
        <v>0</v>
      </c>
      <c r="G48" s="31"/>
      <c r="H48" s="212">
        <v>0</v>
      </c>
      <c r="I48" s="147" t="s">
        <v>33</v>
      </c>
      <c r="J48" s="112">
        <v>0</v>
      </c>
      <c r="K48" s="125">
        <v>0</v>
      </c>
      <c r="L48" s="125">
        <v>0</v>
      </c>
      <c r="M48" s="151">
        <v>0</v>
      </c>
      <c r="N48" s="125">
        <v>0</v>
      </c>
      <c r="O48" s="151"/>
      <c r="P48" s="219" t="s">
        <v>33</v>
      </c>
      <c r="Q48" s="114" t="s">
        <v>33</v>
      </c>
      <c r="R48" s="195" t="s">
        <v>33</v>
      </c>
      <c r="S48" s="236">
        <f t="shared" si="1"/>
        <v>0</v>
      </c>
    </row>
    <row r="49" spans="2:19" ht="15.75" thickBot="1" x14ac:dyDescent="0.3">
      <c r="B49" s="27"/>
      <c r="C49" s="24" t="s">
        <v>82</v>
      </c>
      <c r="D49" s="25" t="s">
        <v>83</v>
      </c>
      <c r="E49" s="28"/>
      <c r="F49" s="161"/>
      <c r="G49" s="28"/>
      <c r="H49" s="301"/>
      <c r="I49" s="162"/>
      <c r="J49" s="160"/>
      <c r="K49" s="160"/>
      <c r="L49" s="160"/>
      <c r="M49" s="150"/>
      <c r="N49" s="152"/>
      <c r="O49" s="149"/>
      <c r="P49" s="247">
        <v>0</v>
      </c>
      <c r="Q49" s="123">
        <v>0</v>
      </c>
      <c r="R49" s="335">
        <v>0</v>
      </c>
      <c r="S49" s="236">
        <f t="shared" si="1"/>
        <v>0</v>
      </c>
    </row>
    <row r="50" spans="2:19" ht="15.75" thickBot="1" x14ac:dyDescent="0.3">
      <c r="B50" s="29"/>
      <c r="C50" s="35"/>
      <c r="D50" s="19" t="s">
        <v>84</v>
      </c>
      <c r="E50" s="31"/>
      <c r="F50" s="151">
        <v>0</v>
      </c>
      <c r="G50" s="34"/>
      <c r="H50" s="302">
        <v>0</v>
      </c>
      <c r="I50" s="163">
        <v>0</v>
      </c>
      <c r="J50" s="112">
        <v>0</v>
      </c>
      <c r="K50" s="125">
        <v>0</v>
      </c>
      <c r="L50" s="125">
        <v>0</v>
      </c>
      <c r="M50" s="151">
        <v>0</v>
      </c>
      <c r="N50" s="125">
        <v>0</v>
      </c>
      <c r="O50" s="151"/>
      <c r="P50" s="219" t="s">
        <v>33</v>
      </c>
      <c r="Q50" s="114" t="s">
        <v>33</v>
      </c>
      <c r="R50" s="195" t="s">
        <v>33</v>
      </c>
      <c r="S50" s="236">
        <f t="shared" si="1"/>
        <v>0</v>
      </c>
    </row>
    <row r="51" spans="2:19" ht="15.75" thickBot="1" x14ac:dyDescent="0.3">
      <c r="B51" s="24"/>
      <c r="C51" s="24" t="s">
        <v>85</v>
      </c>
      <c r="D51" s="25" t="s">
        <v>86</v>
      </c>
      <c r="E51" s="28"/>
      <c r="F51" s="137"/>
      <c r="G51" s="28"/>
      <c r="H51" s="303"/>
      <c r="I51" s="164"/>
      <c r="J51" s="160"/>
      <c r="K51" s="160"/>
      <c r="L51" s="160"/>
      <c r="M51" s="150"/>
      <c r="N51" s="152"/>
      <c r="O51" s="149"/>
      <c r="P51" s="247">
        <v>0</v>
      </c>
      <c r="Q51" s="123">
        <v>0</v>
      </c>
      <c r="R51" s="335">
        <v>0</v>
      </c>
      <c r="S51" s="236">
        <f t="shared" si="1"/>
        <v>0</v>
      </c>
    </row>
    <row r="52" spans="2:19" ht="15.75" thickBot="1" x14ac:dyDescent="0.3">
      <c r="B52" s="35"/>
      <c r="C52" s="35"/>
      <c r="D52" s="33" t="s">
        <v>87</v>
      </c>
      <c r="E52" s="34"/>
      <c r="F52" s="151">
        <v>0</v>
      </c>
      <c r="G52" s="34"/>
      <c r="H52" s="212">
        <v>0</v>
      </c>
      <c r="I52" s="147" t="s">
        <v>33</v>
      </c>
      <c r="J52" s="112">
        <v>0</v>
      </c>
      <c r="K52" s="125">
        <v>0</v>
      </c>
      <c r="L52" s="125">
        <v>0</v>
      </c>
      <c r="M52" s="151">
        <v>0</v>
      </c>
      <c r="N52" s="125">
        <v>0</v>
      </c>
      <c r="O52" s="151"/>
      <c r="P52" s="219" t="s">
        <v>33</v>
      </c>
      <c r="Q52" s="114" t="s">
        <v>33</v>
      </c>
      <c r="R52" s="195" t="s">
        <v>33</v>
      </c>
      <c r="S52" s="236">
        <f t="shared" si="1"/>
        <v>0</v>
      </c>
    </row>
    <row r="53" spans="2:19" ht="15.75" thickBot="1" x14ac:dyDescent="0.3">
      <c r="B53" s="24"/>
      <c r="C53" s="24" t="s">
        <v>88</v>
      </c>
      <c r="D53" s="25" t="s">
        <v>89</v>
      </c>
      <c r="E53" s="26"/>
      <c r="F53" s="137"/>
      <c r="G53" s="28"/>
      <c r="H53" s="304"/>
      <c r="I53" s="165"/>
      <c r="J53" s="166"/>
      <c r="K53" s="166"/>
      <c r="L53" s="166"/>
      <c r="M53" s="167"/>
      <c r="N53" s="168"/>
      <c r="O53" s="169"/>
      <c r="P53" s="248">
        <v>0</v>
      </c>
      <c r="Q53" s="242">
        <v>0</v>
      </c>
      <c r="R53" s="336">
        <v>0</v>
      </c>
      <c r="S53" s="236">
        <f t="shared" si="1"/>
        <v>0</v>
      </c>
    </row>
    <row r="54" spans="2:19" ht="15.75" thickBot="1" x14ac:dyDescent="0.3">
      <c r="B54" s="35"/>
      <c r="C54" s="35"/>
      <c r="D54" s="33" t="s">
        <v>90</v>
      </c>
      <c r="E54" s="40"/>
      <c r="F54" s="151">
        <v>0</v>
      </c>
      <c r="G54" s="34"/>
      <c r="H54" s="212" t="s">
        <v>33</v>
      </c>
      <c r="I54" s="147" t="s">
        <v>33</v>
      </c>
      <c r="J54" s="112">
        <v>0</v>
      </c>
      <c r="K54" s="125">
        <v>0</v>
      </c>
      <c r="L54" s="125">
        <v>0</v>
      </c>
      <c r="M54" s="151">
        <v>0</v>
      </c>
      <c r="N54" s="125">
        <v>0</v>
      </c>
      <c r="O54" s="151"/>
      <c r="P54" s="219" t="s">
        <v>33</v>
      </c>
      <c r="Q54" s="114" t="s">
        <v>33</v>
      </c>
      <c r="R54" s="195" t="s">
        <v>33</v>
      </c>
      <c r="S54" s="236">
        <f t="shared" si="1"/>
        <v>0</v>
      </c>
    </row>
    <row r="55" spans="2:19" ht="15.75" thickBot="1" x14ac:dyDescent="0.3">
      <c r="B55" s="27"/>
      <c r="C55" s="27" t="s">
        <v>91</v>
      </c>
      <c r="D55" s="25" t="s">
        <v>77</v>
      </c>
      <c r="E55" s="28"/>
      <c r="F55" s="137"/>
      <c r="G55" s="28"/>
      <c r="H55" s="304"/>
      <c r="I55" s="165"/>
      <c r="J55" s="170"/>
      <c r="K55" s="170"/>
      <c r="L55" s="170"/>
      <c r="M55" s="171"/>
      <c r="N55" s="172"/>
      <c r="O55" s="173"/>
      <c r="P55" s="218">
        <v>0</v>
      </c>
      <c r="Q55" s="130">
        <v>0</v>
      </c>
      <c r="R55" s="182">
        <v>0</v>
      </c>
      <c r="S55" s="236">
        <f t="shared" si="1"/>
        <v>0</v>
      </c>
    </row>
    <row r="56" spans="2:19" ht="15.75" thickBot="1" x14ac:dyDescent="0.3">
      <c r="B56" s="29"/>
      <c r="C56" s="29"/>
      <c r="D56" s="19" t="s">
        <v>92</v>
      </c>
      <c r="E56" s="31"/>
      <c r="F56" s="151">
        <v>0</v>
      </c>
      <c r="G56" s="34"/>
      <c r="H56" s="212">
        <v>0</v>
      </c>
      <c r="I56" s="147" t="s">
        <v>33</v>
      </c>
      <c r="J56" s="112">
        <v>0</v>
      </c>
      <c r="K56" s="125">
        <v>0</v>
      </c>
      <c r="L56" s="125">
        <v>0</v>
      </c>
      <c r="M56" s="151">
        <v>0</v>
      </c>
      <c r="N56" s="125">
        <v>0</v>
      </c>
      <c r="O56" s="151"/>
      <c r="P56" s="219" t="s">
        <v>33</v>
      </c>
      <c r="Q56" s="114" t="s">
        <v>33</v>
      </c>
      <c r="R56" s="195" t="s">
        <v>33</v>
      </c>
      <c r="S56" s="236">
        <f t="shared" si="1"/>
        <v>0</v>
      </c>
    </row>
    <row r="57" spans="2:19" ht="15.75" thickBot="1" x14ac:dyDescent="0.3">
      <c r="B57" s="27"/>
      <c r="C57" s="24" t="s">
        <v>93</v>
      </c>
      <c r="D57" s="28" t="s">
        <v>77</v>
      </c>
      <c r="E57" s="28"/>
      <c r="F57" s="137"/>
      <c r="G57" s="137"/>
      <c r="H57" s="304"/>
      <c r="I57" s="165"/>
      <c r="J57" s="170"/>
      <c r="K57" s="170"/>
      <c r="L57" s="170"/>
      <c r="M57" s="171"/>
      <c r="N57" s="172"/>
      <c r="O57" s="173"/>
      <c r="P57" s="218">
        <v>0</v>
      </c>
      <c r="Q57" s="130">
        <v>0</v>
      </c>
      <c r="R57" s="182">
        <v>0</v>
      </c>
      <c r="S57" s="236">
        <f t="shared" si="1"/>
        <v>0</v>
      </c>
    </row>
    <row r="58" spans="2:19" ht="15.75" thickBot="1" x14ac:dyDescent="0.3">
      <c r="B58" s="29"/>
      <c r="C58" s="35"/>
      <c r="D58" s="34" t="s">
        <v>92</v>
      </c>
      <c r="E58" s="34"/>
      <c r="F58" s="151">
        <v>0</v>
      </c>
      <c r="G58" s="161"/>
      <c r="H58" s="212">
        <v>0</v>
      </c>
      <c r="I58" s="147" t="s">
        <v>33</v>
      </c>
      <c r="J58" s="112">
        <v>0</v>
      </c>
      <c r="K58" s="147">
        <v>0</v>
      </c>
      <c r="L58" s="147">
        <v>0</v>
      </c>
      <c r="M58" s="157">
        <v>0</v>
      </c>
      <c r="N58" s="125">
        <v>0</v>
      </c>
      <c r="O58" s="157"/>
      <c r="P58" s="113" t="s">
        <v>33</v>
      </c>
      <c r="Q58" s="114" t="s">
        <v>33</v>
      </c>
      <c r="R58" s="195" t="s">
        <v>33</v>
      </c>
      <c r="S58" s="236">
        <f t="shared" si="1"/>
        <v>0</v>
      </c>
    </row>
    <row r="59" spans="2:19" ht="15.75" thickBot="1" x14ac:dyDescent="0.3">
      <c r="B59" s="16" t="s">
        <v>94</v>
      </c>
      <c r="C59" s="23"/>
      <c r="D59" s="322" t="s">
        <v>95</v>
      </c>
      <c r="E59" s="323"/>
      <c r="F59" s="174"/>
      <c r="G59" s="159" t="s">
        <v>52</v>
      </c>
      <c r="H59" s="305"/>
      <c r="I59" s="279"/>
      <c r="J59" s="280"/>
      <c r="K59" s="281"/>
      <c r="L59" s="281"/>
      <c r="M59" s="281"/>
      <c r="N59" s="281"/>
      <c r="O59" s="281"/>
      <c r="P59" s="280">
        <v>0</v>
      </c>
      <c r="Q59" s="282">
        <v>0</v>
      </c>
      <c r="R59" s="337">
        <v>0</v>
      </c>
      <c r="S59" s="269">
        <f t="shared" si="1"/>
        <v>0</v>
      </c>
    </row>
    <row r="60" spans="2:19" ht="15.75" thickBot="1" x14ac:dyDescent="0.3">
      <c r="B60" s="35"/>
      <c r="C60" s="35" t="s">
        <v>96</v>
      </c>
      <c r="D60" s="33" t="s">
        <v>97</v>
      </c>
      <c r="E60" s="41"/>
      <c r="F60" s="178"/>
      <c r="G60" s="161"/>
      <c r="H60" s="306"/>
      <c r="I60" s="179"/>
      <c r="J60" s="170"/>
      <c r="K60" s="170"/>
      <c r="L60" s="170"/>
      <c r="M60" s="171"/>
      <c r="N60" s="170"/>
      <c r="O60" s="171"/>
      <c r="P60" s="182">
        <v>0</v>
      </c>
      <c r="Q60" s="130">
        <v>0</v>
      </c>
      <c r="R60" s="182">
        <v>0</v>
      </c>
      <c r="S60" s="236">
        <f t="shared" si="1"/>
        <v>0</v>
      </c>
    </row>
    <row r="61" spans="2:19" ht="15.75" thickBot="1" x14ac:dyDescent="0.3">
      <c r="B61" s="35"/>
      <c r="C61" s="35"/>
      <c r="D61" s="19" t="s">
        <v>78</v>
      </c>
      <c r="E61" s="42"/>
      <c r="F61" s="180">
        <v>0</v>
      </c>
      <c r="G61" s="139"/>
      <c r="H61" s="212">
        <v>0</v>
      </c>
      <c r="I61" s="147" t="s">
        <v>33</v>
      </c>
      <c r="J61" s="112">
        <v>0</v>
      </c>
      <c r="K61" s="125">
        <v>0</v>
      </c>
      <c r="L61" s="125">
        <v>0</v>
      </c>
      <c r="M61" s="151">
        <v>0</v>
      </c>
      <c r="N61" s="125">
        <v>0</v>
      </c>
      <c r="O61" s="151"/>
      <c r="P61" s="195" t="s">
        <v>33</v>
      </c>
      <c r="Q61" s="114" t="s">
        <v>33</v>
      </c>
      <c r="R61" s="195" t="s">
        <v>33</v>
      </c>
      <c r="S61" s="236">
        <f t="shared" si="1"/>
        <v>0</v>
      </c>
    </row>
    <row r="62" spans="2:19" ht="15.75" thickBot="1" x14ac:dyDescent="0.3">
      <c r="B62" s="27"/>
      <c r="C62" s="24" t="s">
        <v>98</v>
      </c>
      <c r="D62" s="28" t="s">
        <v>99</v>
      </c>
      <c r="E62" s="43"/>
      <c r="F62" s="181"/>
      <c r="G62" s="137"/>
      <c r="H62" s="304"/>
      <c r="I62" s="165"/>
      <c r="J62" s="172"/>
      <c r="K62" s="170"/>
      <c r="L62" s="170"/>
      <c r="M62" s="171"/>
      <c r="N62" s="172"/>
      <c r="O62" s="173"/>
      <c r="P62" s="182">
        <v>0</v>
      </c>
      <c r="Q62" s="130">
        <v>0</v>
      </c>
      <c r="R62" s="182">
        <v>0</v>
      </c>
      <c r="S62" s="236">
        <f t="shared" si="1"/>
        <v>0</v>
      </c>
    </row>
    <row r="63" spans="2:19" ht="15.75" thickBot="1" x14ac:dyDescent="0.3">
      <c r="B63" s="29"/>
      <c r="C63" s="35"/>
      <c r="D63" s="34" t="s">
        <v>81</v>
      </c>
      <c r="E63" s="41"/>
      <c r="F63" s="180">
        <v>0</v>
      </c>
      <c r="G63" s="139"/>
      <c r="H63" s="212">
        <v>0</v>
      </c>
      <c r="I63" s="147">
        <v>0</v>
      </c>
      <c r="J63" s="112">
        <v>0</v>
      </c>
      <c r="K63" s="125">
        <v>0</v>
      </c>
      <c r="L63" s="125">
        <v>0</v>
      </c>
      <c r="M63" s="151">
        <v>0</v>
      </c>
      <c r="N63" s="125">
        <v>0</v>
      </c>
      <c r="O63" s="151"/>
      <c r="P63" s="195" t="s">
        <v>33</v>
      </c>
      <c r="Q63" s="114" t="s">
        <v>33</v>
      </c>
      <c r="R63" s="195" t="s">
        <v>33</v>
      </c>
      <c r="S63" s="236">
        <f t="shared" si="1"/>
        <v>0</v>
      </c>
    </row>
    <row r="64" spans="2:19" ht="15.75" thickBot="1" x14ac:dyDescent="0.3">
      <c r="B64" s="24"/>
      <c r="C64" s="24" t="s">
        <v>100</v>
      </c>
      <c r="D64" s="25" t="s">
        <v>99</v>
      </c>
      <c r="E64" s="26"/>
      <c r="F64" s="28"/>
      <c r="G64" s="137"/>
      <c r="H64" s="304"/>
      <c r="I64" s="165"/>
      <c r="J64" s="172"/>
      <c r="K64" s="170"/>
      <c r="L64" s="170"/>
      <c r="M64" s="171"/>
      <c r="N64" s="172"/>
      <c r="O64" s="173"/>
      <c r="P64" s="182">
        <v>0</v>
      </c>
      <c r="Q64" s="130">
        <v>0</v>
      </c>
      <c r="R64" s="182">
        <v>0</v>
      </c>
      <c r="S64" s="236">
        <f t="shared" si="1"/>
        <v>0</v>
      </c>
    </row>
    <row r="65" spans="2:19" ht="15.75" thickBot="1" x14ac:dyDescent="0.3">
      <c r="B65" s="18"/>
      <c r="C65" s="18"/>
      <c r="D65" s="19" t="s">
        <v>101</v>
      </c>
      <c r="E65" s="20"/>
      <c r="F65" s="125">
        <v>0</v>
      </c>
      <c r="G65" s="139"/>
      <c r="H65" s="212">
        <v>0</v>
      </c>
      <c r="I65" s="147">
        <v>0</v>
      </c>
      <c r="J65" s="112">
        <v>0</v>
      </c>
      <c r="K65" s="147">
        <v>0</v>
      </c>
      <c r="L65" s="125">
        <v>0</v>
      </c>
      <c r="M65" s="151">
        <v>0</v>
      </c>
      <c r="N65" s="125">
        <v>0</v>
      </c>
      <c r="O65" s="151"/>
      <c r="P65" s="195" t="s">
        <v>33</v>
      </c>
      <c r="Q65" s="114" t="s">
        <v>33</v>
      </c>
      <c r="R65" s="195" t="s">
        <v>33</v>
      </c>
      <c r="S65" s="236">
        <f t="shared" si="1"/>
        <v>0</v>
      </c>
    </row>
    <row r="66" spans="2:19" ht="15.75" thickBot="1" x14ac:dyDescent="0.3">
      <c r="B66" s="30"/>
      <c r="C66" s="18" t="s">
        <v>102</v>
      </c>
      <c r="D66" s="25" t="s">
        <v>103</v>
      </c>
      <c r="E66" s="26"/>
      <c r="F66" s="28"/>
      <c r="G66" s="137"/>
      <c r="H66" s="304"/>
      <c r="I66" s="165"/>
      <c r="J66" s="172"/>
      <c r="K66" s="172"/>
      <c r="L66" s="170"/>
      <c r="M66" s="171"/>
      <c r="N66" s="172"/>
      <c r="O66" s="173"/>
      <c r="P66" s="182">
        <v>0</v>
      </c>
      <c r="Q66" s="130">
        <v>0</v>
      </c>
      <c r="R66" s="182">
        <v>0</v>
      </c>
      <c r="S66" s="236">
        <f t="shared" si="1"/>
        <v>0</v>
      </c>
    </row>
    <row r="67" spans="2:19" ht="15.75" thickBot="1" x14ac:dyDescent="0.3">
      <c r="B67" s="29"/>
      <c r="C67" s="35"/>
      <c r="D67" s="19" t="s">
        <v>87</v>
      </c>
      <c r="E67" s="20"/>
      <c r="F67" s="125">
        <v>0</v>
      </c>
      <c r="G67" s="139"/>
      <c r="H67" s="212">
        <v>0</v>
      </c>
      <c r="I67" s="147">
        <v>0</v>
      </c>
      <c r="J67" s="112">
        <v>0</v>
      </c>
      <c r="K67" s="125">
        <v>0</v>
      </c>
      <c r="L67" s="125">
        <v>0</v>
      </c>
      <c r="M67" s="151">
        <v>0</v>
      </c>
      <c r="N67" s="125">
        <v>0</v>
      </c>
      <c r="O67" s="151"/>
      <c r="P67" s="195" t="s">
        <v>33</v>
      </c>
      <c r="Q67" s="114" t="s">
        <v>33</v>
      </c>
      <c r="R67" s="195" t="s">
        <v>33</v>
      </c>
      <c r="S67" s="236">
        <f t="shared" si="1"/>
        <v>0</v>
      </c>
    </row>
    <row r="68" spans="2:19" ht="15.75" thickBot="1" x14ac:dyDescent="0.3">
      <c r="B68" s="27"/>
      <c r="C68" s="24" t="s">
        <v>104</v>
      </c>
      <c r="D68" s="28" t="s">
        <v>105</v>
      </c>
      <c r="E68" s="28"/>
      <c r="F68" s="137"/>
      <c r="G68" s="28"/>
      <c r="H68" s="304"/>
      <c r="I68" s="165"/>
      <c r="J68" s="172"/>
      <c r="K68" s="170"/>
      <c r="L68" s="170"/>
      <c r="M68" s="171"/>
      <c r="N68" s="172"/>
      <c r="O68" s="173"/>
      <c r="P68" s="182">
        <v>0</v>
      </c>
      <c r="Q68" s="130">
        <v>0</v>
      </c>
      <c r="R68" s="182">
        <v>0</v>
      </c>
      <c r="S68" s="236">
        <f t="shared" si="1"/>
        <v>0</v>
      </c>
    </row>
    <row r="69" spans="2:19" ht="15.75" thickBot="1" x14ac:dyDescent="0.3">
      <c r="B69" s="29"/>
      <c r="C69" s="35"/>
      <c r="D69" s="31" t="s">
        <v>106</v>
      </c>
      <c r="E69" s="31"/>
      <c r="F69" s="151">
        <v>0</v>
      </c>
      <c r="G69" s="31"/>
      <c r="H69" s="212">
        <v>0</v>
      </c>
      <c r="I69" s="147">
        <v>0</v>
      </c>
      <c r="J69" s="112">
        <v>0</v>
      </c>
      <c r="K69" s="125">
        <v>0</v>
      </c>
      <c r="L69" s="125">
        <v>0</v>
      </c>
      <c r="M69" s="151">
        <v>0</v>
      </c>
      <c r="N69" s="125">
        <v>0</v>
      </c>
      <c r="O69" s="151"/>
      <c r="P69" s="195" t="s">
        <v>33</v>
      </c>
      <c r="Q69" s="114" t="s">
        <v>33</v>
      </c>
      <c r="R69" s="195" t="s">
        <v>33</v>
      </c>
      <c r="S69" s="236">
        <f t="shared" si="1"/>
        <v>0</v>
      </c>
    </row>
    <row r="70" spans="2:19" ht="15.75" thickBot="1" x14ac:dyDescent="0.3">
      <c r="B70" s="24"/>
      <c r="C70" s="44" t="s">
        <v>107</v>
      </c>
      <c r="D70" s="28" t="s">
        <v>97</v>
      </c>
      <c r="E70" s="28"/>
      <c r="F70" s="137"/>
      <c r="G70" s="28"/>
      <c r="H70" s="304"/>
      <c r="I70" s="165"/>
      <c r="J70" s="172"/>
      <c r="K70" s="170"/>
      <c r="L70" s="170"/>
      <c r="M70" s="171"/>
      <c r="N70" s="172"/>
      <c r="O70" s="173"/>
      <c r="P70" s="182">
        <v>0</v>
      </c>
      <c r="Q70" s="130">
        <v>0</v>
      </c>
      <c r="R70" s="182">
        <v>0</v>
      </c>
      <c r="S70" s="236">
        <f t="shared" si="1"/>
        <v>0</v>
      </c>
    </row>
    <row r="71" spans="2:19" ht="15.75" thickBot="1" x14ac:dyDescent="0.3">
      <c r="B71" s="35"/>
      <c r="C71" s="32"/>
      <c r="D71" s="31" t="s">
        <v>92</v>
      </c>
      <c r="E71" s="31"/>
      <c r="F71" s="151">
        <v>0</v>
      </c>
      <c r="G71" s="31"/>
      <c r="H71" s="212">
        <v>0</v>
      </c>
      <c r="I71" s="147">
        <v>0</v>
      </c>
      <c r="J71" s="112">
        <v>0</v>
      </c>
      <c r="K71" s="125">
        <v>0</v>
      </c>
      <c r="L71" s="125">
        <v>0</v>
      </c>
      <c r="M71" s="151">
        <v>0</v>
      </c>
      <c r="N71" s="125">
        <v>0</v>
      </c>
      <c r="O71" s="151"/>
      <c r="P71" s="195" t="s">
        <v>33</v>
      </c>
      <c r="Q71" s="114" t="s">
        <v>33</v>
      </c>
      <c r="R71" s="195" t="s">
        <v>33</v>
      </c>
      <c r="S71" s="236">
        <f t="shared" si="1"/>
        <v>0</v>
      </c>
    </row>
    <row r="72" spans="2:19" ht="15.75" thickBot="1" x14ac:dyDescent="0.3">
      <c r="B72" s="27"/>
      <c r="C72" s="24" t="s">
        <v>108</v>
      </c>
      <c r="D72" s="28" t="s">
        <v>109</v>
      </c>
      <c r="E72" s="28"/>
      <c r="F72" s="137"/>
      <c r="G72" s="137"/>
      <c r="H72" s="304"/>
      <c r="I72" s="165"/>
      <c r="J72" s="172"/>
      <c r="K72" s="170"/>
      <c r="L72" s="170"/>
      <c r="M72" s="171"/>
      <c r="N72" s="172"/>
      <c r="O72" s="173"/>
      <c r="P72" s="182">
        <v>0</v>
      </c>
      <c r="Q72" s="130">
        <v>0</v>
      </c>
      <c r="R72" s="182">
        <v>0</v>
      </c>
      <c r="S72" s="236">
        <f t="shared" si="1"/>
        <v>0</v>
      </c>
    </row>
    <row r="73" spans="2:19" ht="15.75" thickBot="1" x14ac:dyDescent="0.3">
      <c r="B73" s="30"/>
      <c r="C73" s="18"/>
      <c r="D73" s="34" t="s">
        <v>110</v>
      </c>
      <c r="E73" s="34"/>
      <c r="F73" s="129">
        <v>0</v>
      </c>
      <c r="G73" s="161"/>
      <c r="H73" s="212">
        <v>0</v>
      </c>
      <c r="I73" s="147">
        <v>0</v>
      </c>
      <c r="J73" s="112">
        <v>0</v>
      </c>
      <c r="K73" s="147">
        <v>0</v>
      </c>
      <c r="L73" s="147">
        <v>0</v>
      </c>
      <c r="M73" s="157">
        <v>0</v>
      </c>
      <c r="N73" s="125">
        <v>0</v>
      </c>
      <c r="O73" s="157"/>
      <c r="P73" s="195" t="s">
        <v>33</v>
      </c>
      <c r="Q73" s="114" t="s">
        <v>33</v>
      </c>
      <c r="R73" s="195" t="s">
        <v>33</v>
      </c>
      <c r="S73" s="236">
        <f t="shared" si="1"/>
        <v>0</v>
      </c>
    </row>
    <row r="74" spans="2:19" ht="15.75" thickBot="1" x14ac:dyDescent="0.3">
      <c r="B74" s="16" t="s">
        <v>111</v>
      </c>
      <c r="C74" s="30"/>
      <c r="D74" s="45" t="s">
        <v>112</v>
      </c>
      <c r="E74" s="46"/>
      <c r="F74" s="100">
        <v>6056822</v>
      </c>
      <c r="G74" s="101" t="s">
        <v>52</v>
      </c>
      <c r="H74" s="305"/>
      <c r="I74" s="279"/>
      <c r="J74" s="283">
        <f>+J75</f>
        <v>238260.03</v>
      </c>
      <c r="K74" s="284"/>
      <c r="L74" s="284">
        <f>+L83</f>
        <v>116820</v>
      </c>
      <c r="M74" s="284">
        <f>+M75+M83</f>
        <v>79523.92</v>
      </c>
      <c r="N74" s="284"/>
      <c r="O74" s="284">
        <f>+O75</f>
        <v>58410</v>
      </c>
      <c r="P74" s="283">
        <f>+P83</f>
        <v>75520</v>
      </c>
      <c r="Q74" s="285">
        <v>0</v>
      </c>
      <c r="R74" s="285">
        <f>+R77+R75</f>
        <v>1386205</v>
      </c>
      <c r="S74" s="269">
        <f>+O74+N74+M74+L74+K74+J74+I74+H74+P74+R74</f>
        <v>1954738.95</v>
      </c>
    </row>
    <row r="75" spans="2:19" ht="15.75" thickBot="1" x14ac:dyDescent="0.3">
      <c r="B75" s="18"/>
      <c r="C75" s="18" t="s">
        <v>113</v>
      </c>
      <c r="D75" s="33" t="s">
        <v>114</v>
      </c>
      <c r="E75" s="40"/>
      <c r="F75" s="150">
        <v>2828789</v>
      </c>
      <c r="G75" s="34"/>
      <c r="H75" s="307">
        <v>0</v>
      </c>
      <c r="I75" s="113">
        <v>0</v>
      </c>
      <c r="J75" s="170">
        <v>238260.03</v>
      </c>
      <c r="K75" s="170"/>
      <c r="L75" s="171"/>
      <c r="M75" s="171">
        <v>66548.92</v>
      </c>
      <c r="N75" s="182"/>
      <c r="O75" s="210">
        <v>58410</v>
      </c>
      <c r="P75" s="210">
        <v>0</v>
      </c>
      <c r="Q75" s="130">
        <v>0</v>
      </c>
      <c r="R75" s="182">
        <f>621919+764286</f>
        <v>1386205</v>
      </c>
      <c r="S75" s="236">
        <f>+O75+N75+M75+L75+K75+J75+I75+H75+R75</f>
        <v>1749423.95</v>
      </c>
    </row>
    <row r="76" spans="2:19" ht="15.75" thickBot="1" x14ac:dyDescent="0.3">
      <c r="B76" s="35"/>
      <c r="C76" s="29" t="s">
        <v>115</v>
      </c>
      <c r="D76" s="25" t="s">
        <v>116</v>
      </c>
      <c r="E76" s="28"/>
      <c r="F76" s="184"/>
      <c r="G76" s="25"/>
      <c r="H76" s="211"/>
      <c r="I76" s="113"/>
      <c r="J76" s="172"/>
      <c r="K76" s="172"/>
      <c r="L76" s="172"/>
      <c r="M76" s="173"/>
      <c r="N76" s="172"/>
      <c r="O76" s="172"/>
      <c r="P76" s="218">
        <v>0</v>
      </c>
      <c r="Q76" s="130">
        <v>0</v>
      </c>
      <c r="R76" s="182"/>
      <c r="S76" s="236">
        <f t="shared" si="1"/>
        <v>0</v>
      </c>
    </row>
    <row r="77" spans="2:19" ht="15.75" thickBot="1" x14ac:dyDescent="0.3">
      <c r="B77" s="35"/>
      <c r="C77" s="47"/>
      <c r="D77" s="19" t="s">
        <v>117</v>
      </c>
      <c r="E77" s="31"/>
      <c r="F77" s="119">
        <v>220272</v>
      </c>
      <c r="G77" s="19"/>
      <c r="H77" s="212">
        <v>0</v>
      </c>
      <c r="I77" s="147">
        <v>0</v>
      </c>
      <c r="J77" s="112">
        <v>0</v>
      </c>
      <c r="K77" s="125">
        <v>0</v>
      </c>
      <c r="L77" s="147">
        <v>0</v>
      </c>
      <c r="M77" s="151">
        <v>0</v>
      </c>
      <c r="N77" s="125">
        <v>0</v>
      </c>
      <c r="O77" s="125"/>
      <c r="P77" s="219" t="s">
        <v>33</v>
      </c>
      <c r="Q77" s="114" t="s">
        <v>33</v>
      </c>
      <c r="R77" s="182">
        <v>0</v>
      </c>
      <c r="S77" s="236">
        <f>+R77</f>
        <v>0</v>
      </c>
    </row>
    <row r="78" spans="2:19" ht="15.75" thickBot="1" x14ac:dyDescent="0.3">
      <c r="B78" s="24"/>
      <c r="C78" s="44" t="s">
        <v>118</v>
      </c>
      <c r="D78" s="34" t="s">
        <v>119</v>
      </c>
      <c r="E78" s="34"/>
      <c r="F78" s="161"/>
      <c r="G78" s="34"/>
      <c r="H78" s="306"/>
      <c r="I78" s="165"/>
      <c r="J78" s="170"/>
      <c r="K78" s="170"/>
      <c r="L78" s="172"/>
      <c r="M78" s="171"/>
      <c r="N78" s="172"/>
      <c r="O78" s="172"/>
      <c r="P78" s="218">
        <v>0</v>
      </c>
      <c r="Q78" s="130">
        <v>0</v>
      </c>
      <c r="R78" s="182"/>
      <c r="S78" s="236">
        <f t="shared" ref="S78:S120" si="2">+O78+N78+M78+L78+K78+J78+I78+H78</f>
        <v>0</v>
      </c>
    </row>
    <row r="79" spans="2:19" ht="15.75" thickBot="1" x14ac:dyDescent="0.3">
      <c r="B79" s="35"/>
      <c r="C79" s="32"/>
      <c r="D79" s="34" t="s">
        <v>120</v>
      </c>
      <c r="E79" s="34"/>
      <c r="F79" s="129">
        <v>0</v>
      </c>
      <c r="G79" s="34"/>
      <c r="H79" s="212">
        <v>0</v>
      </c>
      <c r="I79" s="147">
        <v>0</v>
      </c>
      <c r="J79" s="112">
        <v>0</v>
      </c>
      <c r="K79" s="125">
        <v>0</v>
      </c>
      <c r="L79" s="147">
        <v>0</v>
      </c>
      <c r="M79" s="151">
        <v>0</v>
      </c>
      <c r="N79" s="125">
        <v>0</v>
      </c>
      <c r="O79" s="125"/>
      <c r="P79" s="219" t="s">
        <v>33</v>
      </c>
      <c r="Q79" s="114" t="s">
        <v>33</v>
      </c>
      <c r="R79" s="195"/>
      <c r="S79" s="236">
        <f t="shared" si="2"/>
        <v>0</v>
      </c>
    </row>
    <row r="80" spans="2:19" ht="15.75" thickBot="1" x14ac:dyDescent="0.3">
      <c r="B80" s="24"/>
      <c r="C80" s="24" t="s">
        <v>121</v>
      </c>
      <c r="D80" s="25" t="s">
        <v>122</v>
      </c>
      <c r="E80" s="28"/>
      <c r="F80" s="137"/>
      <c r="G80" s="28"/>
      <c r="H80" s="304"/>
      <c r="I80" s="165"/>
      <c r="J80" s="170"/>
      <c r="K80" s="170"/>
      <c r="L80" s="172"/>
      <c r="M80" s="171"/>
      <c r="N80" s="172"/>
      <c r="O80" s="172"/>
      <c r="P80" s="218">
        <v>0</v>
      </c>
      <c r="Q80" s="130">
        <v>0</v>
      </c>
      <c r="R80" s="182"/>
      <c r="S80" s="236">
        <f t="shared" si="2"/>
        <v>0</v>
      </c>
    </row>
    <row r="81" spans="2:19" ht="15.75" thickBot="1" x14ac:dyDescent="0.3">
      <c r="B81" s="35"/>
      <c r="C81" s="35"/>
      <c r="D81" s="33" t="s">
        <v>123</v>
      </c>
      <c r="E81" s="34"/>
      <c r="F81" s="150">
        <v>2000000</v>
      </c>
      <c r="G81" s="34"/>
      <c r="H81" s="307">
        <v>0</v>
      </c>
      <c r="I81" s="147">
        <v>0</v>
      </c>
      <c r="J81" s="112">
        <v>0</v>
      </c>
      <c r="K81" s="125">
        <v>0</v>
      </c>
      <c r="L81" s="125">
        <v>0</v>
      </c>
      <c r="M81" s="151">
        <v>0</v>
      </c>
      <c r="N81" s="125">
        <v>0</v>
      </c>
      <c r="O81" s="125"/>
      <c r="P81" s="219" t="s">
        <v>33</v>
      </c>
      <c r="Q81" s="114" t="s">
        <v>33</v>
      </c>
      <c r="R81" s="195"/>
      <c r="S81" s="236">
        <f t="shared" si="2"/>
        <v>0</v>
      </c>
    </row>
    <row r="82" spans="2:19" ht="15.75" thickBot="1" x14ac:dyDescent="0.3">
      <c r="B82" s="24"/>
      <c r="C82" s="44" t="s">
        <v>124</v>
      </c>
      <c r="D82" s="28" t="s">
        <v>125</v>
      </c>
      <c r="E82" s="28"/>
      <c r="F82" s="152"/>
      <c r="G82" s="25"/>
      <c r="H82" s="211"/>
      <c r="I82" s="113"/>
      <c r="J82" s="170"/>
      <c r="K82" s="170"/>
      <c r="L82" s="171"/>
      <c r="M82" s="171"/>
      <c r="N82" s="172"/>
      <c r="O82" s="172"/>
      <c r="P82" s="218">
        <v>0</v>
      </c>
      <c r="Q82" s="130">
        <v>0</v>
      </c>
      <c r="R82" s="182"/>
      <c r="S82" s="236">
        <f t="shared" si="2"/>
        <v>0</v>
      </c>
    </row>
    <row r="83" spans="2:19" ht="15.75" thickBot="1" x14ac:dyDescent="0.3">
      <c r="B83" s="18"/>
      <c r="C83" s="48"/>
      <c r="D83" s="31" t="s">
        <v>126</v>
      </c>
      <c r="E83" s="31"/>
      <c r="F83" s="154">
        <v>567400</v>
      </c>
      <c r="G83" s="19"/>
      <c r="H83" s="212">
        <v>0</v>
      </c>
      <c r="I83" s="125">
        <v>0</v>
      </c>
      <c r="J83" s="112">
        <v>0</v>
      </c>
      <c r="K83" s="125">
        <v>0</v>
      </c>
      <c r="L83" s="183">
        <v>116820</v>
      </c>
      <c r="M83" s="183">
        <v>12975</v>
      </c>
      <c r="N83" s="125">
        <v>0</v>
      </c>
      <c r="O83" s="125"/>
      <c r="P83" s="218">
        <v>75520</v>
      </c>
      <c r="Q83" s="130">
        <v>0</v>
      </c>
      <c r="R83" s="182"/>
      <c r="S83" s="236">
        <f>+O83+N83+M83+L83+K83+J83+I83+H83+P83</f>
        <v>205315</v>
      </c>
    </row>
    <row r="84" spans="2:19" ht="15.75" thickBot="1" x14ac:dyDescent="0.3">
      <c r="B84" s="18"/>
      <c r="C84" s="18" t="s">
        <v>127</v>
      </c>
      <c r="D84" s="19" t="s">
        <v>128</v>
      </c>
      <c r="E84" s="20"/>
      <c r="F84" s="154">
        <v>240000</v>
      </c>
      <c r="G84" s="185"/>
      <c r="H84" s="212">
        <v>0</v>
      </c>
      <c r="I84" s="147">
        <v>0</v>
      </c>
      <c r="J84" s="112">
        <v>0</v>
      </c>
      <c r="K84" s="147">
        <v>0</v>
      </c>
      <c r="L84" s="113">
        <v>0</v>
      </c>
      <c r="M84" s="113">
        <v>0</v>
      </c>
      <c r="N84" s="125">
        <v>0</v>
      </c>
      <c r="O84" s="219"/>
      <c r="P84" s="219" t="s">
        <v>33</v>
      </c>
      <c r="Q84" s="114" t="s">
        <v>33</v>
      </c>
      <c r="R84" s="195"/>
      <c r="S84" s="236">
        <f t="shared" si="2"/>
        <v>0</v>
      </c>
    </row>
    <row r="85" spans="2:19" ht="15.75" thickBot="1" x14ac:dyDescent="0.3">
      <c r="B85" s="18"/>
      <c r="C85" s="18" t="s">
        <v>129</v>
      </c>
      <c r="D85" s="19" t="s">
        <v>130</v>
      </c>
      <c r="E85" s="20"/>
      <c r="F85" s="154">
        <v>129900</v>
      </c>
      <c r="G85" s="185"/>
      <c r="H85" s="212">
        <v>0</v>
      </c>
      <c r="I85" s="113">
        <v>0</v>
      </c>
      <c r="J85" s="112">
        <v>0</v>
      </c>
      <c r="K85" s="113">
        <v>0</v>
      </c>
      <c r="L85" s="113">
        <v>0</v>
      </c>
      <c r="M85" s="113">
        <v>0</v>
      </c>
      <c r="N85" s="125">
        <v>0</v>
      </c>
      <c r="O85" s="219"/>
      <c r="P85" s="219" t="s">
        <v>33</v>
      </c>
      <c r="Q85" s="114" t="s">
        <v>33</v>
      </c>
      <c r="R85" s="195"/>
      <c r="S85" s="236">
        <f t="shared" si="2"/>
        <v>0</v>
      </c>
    </row>
    <row r="86" spans="2:19" ht="15.75" thickBot="1" x14ac:dyDescent="0.3">
      <c r="B86" s="22"/>
      <c r="C86" s="22" t="s">
        <v>131</v>
      </c>
      <c r="D86" s="33" t="s">
        <v>132</v>
      </c>
      <c r="E86" s="40"/>
      <c r="F86" s="154">
        <v>42470</v>
      </c>
      <c r="G86" s="185"/>
      <c r="H86" s="212">
        <v>0</v>
      </c>
      <c r="I86" s="113">
        <v>0</v>
      </c>
      <c r="J86" s="112">
        <v>0</v>
      </c>
      <c r="K86" s="113">
        <v>0</v>
      </c>
      <c r="L86" s="113">
        <v>0</v>
      </c>
      <c r="M86" s="113">
        <v>0</v>
      </c>
      <c r="N86" s="125">
        <v>0</v>
      </c>
      <c r="O86" s="219"/>
      <c r="P86" s="219" t="s">
        <v>33</v>
      </c>
      <c r="Q86" s="114" t="s">
        <v>33</v>
      </c>
      <c r="R86" s="195"/>
      <c r="S86" s="236">
        <f t="shared" si="2"/>
        <v>0</v>
      </c>
    </row>
    <row r="87" spans="2:19" ht="15.75" thickBot="1" x14ac:dyDescent="0.3">
      <c r="B87" s="24"/>
      <c r="C87" s="44" t="s">
        <v>133</v>
      </c>
      <c r="D87" s="28" t="s">
        <v>134</v>
      </c>
      <c r="E87" s="28"/>
      <c r="F87" s="137"/>
      <c r="G87" s="28"/>
      <c r="H87" s="304"/>
      <c r="I87" s="165"/>
      <c r="J87" s="172"/>
      <c r="K87" s="172"/>
      <c r="L87" s="172"/>
      <c r="M87" s="173"/>
      <c r="N87" s="182"/>
      <c r="O87" s="172"/>
      <c r="P87" s="219" t="s">
        <v>33</v>
      </c>
      <c r="Q87" s="114" t="s">
        <v>33</v>
      </c>
      <c r="R87" s="195"/>
      <c r="S87" s="236">
        <f t="shared" si="2"/>
        <v>0</v>
      </c>
    </row>
    <row r="88" spans="2:19" ht="15.75" thickBot="1" x14ac:dyDescent="0.3">
      <c r="B88" s="35"/>
      <c r="C88" s="32"/>
      <c r="D88" s="34" t="s">
        <v>135</v>
      </c>
      <c r="E88" s="34"/>
      <c r="F88" s="150">
        <v>28000</v>
      </c>
      <c r="G88" s="34"/>
      <c r="H88" s="212">
        <v>0</v>
      </c>
      <c r="I88" s="147">
        <v>0</v>
      </c>
      <c r="J88" s="112">
        <v>0</v>
      </c>
      <c r="K88" s="147">
        <v>0</v>
      </c>
      <c r="L88" s="125">
        <v>0</v>
      </c>
      <c r="M88" s="157">
        <v>0</v>
      </c>
      <c r="N88" s="125">
        <v>0</v>
      </c>
      <c r="O88" s="147"/>
      <c r="P88" s="113" t="s">
        <v>33</v>
      </c>
      <c r="Q88" s="114" t="s">
        <v>33</v>
      </c>
      <c r="R88" s="195"/>
      <c r="S88" s="236">
        <f t="shared" si="2"/>
        <v>0</v>
      </c>
    </row>
    <row r="89" spans="2:19" ht="15.75" thickBot="1" x14ac:dyDescent="0.3">
      <c r="B89" s="16" t="s">
        <v>136</v>
      </c>
      <c r="C89" s="23"/>
      <c r="D89" s="322" t="s">
        <v>137</v>
      </c>
      <c r="E89" s="46"/>
      <c r="F89" s="100"/>
      <c r="G89" s="101" t="s">
        <v>52</v>
      </c>
      <c r="H89" s="305"/>
      <c r="I89" s="279"/>
      <c r="J89" s="280"/>
      <c r="K89" s="284">
        <f>+K90</f>
        <v>18377564.32</v>
      </c>
      <c r="L89" s="286">
        <f>+L90</f>
        <v>1291910.94</v>
      </c>
      <c r="M89" s="284"/>
      <c r="N89" s="284"/>
      <c r="O89" s="283"/>
      <c r="P89" s="287" t="s">
        <v>33</v>
      </c>
      <c r="Q89" s="288" t="s">
        <v>33</v>
      </c>
      <c r="R89" s="269">
        <v>0</v>
      </c>
      <c r="S89" s="269">
        <f t="shared" si="2"/>
        <v>19669475.260000002</v>
      </c>
    </row>
    <row r="90" spans="2:19" ht="15.75" thickBot="1" x14ac:dyDescent="0.3">
      <c r="B90" s="18"/>
      <c r="C90" s="18" t="s">
        <v>138</v>
      </c>
      <c r="D90" s="19" t="s">
        <v>139</v>
      </c>
      <c r="E90" s="20"/>
      <c r="F90" s="151">
        <v>0</v>
      </c>
      <c r="G90" s="31"/>
      <c r="H90" s="212">
        <v>0</v>
      </c>
      <c r="I90" s="112">
        <v>0</v>
      </c>
      <c r="J90" s="112">
        <v>0</v>
      </c>
      <c r="K90" s="154">
        <v>18377564.32</v>
      </c>
      <c r="L90" s="154">
        <v>1291910.94</v>
      </c>
      <c r="M90" s="125">
        <v>0</v>
      </c>
      <c r="N90" s="125">
        <v>0</v>
      </c>
      <c r="O90" s="125"/>
      <c r="P90" s="125" t="s">
        <v>33</v>
      </c>
      <c r="Q90" s="114" t="s">
        <v>33</v>
      </c>
      <c r="R90" s="340">
        <v>0</v>
      </c>
      <c r="S90" s="236">
        <f>+O90+N90+M90+L90+K90+J90+I90+H90+R90</f>
        <v>19669475.260000002</v>
      </c>
    </row>
    <row r="91" spans="2:19" ht="15.75" thickBot="1" x14ac:dyDescent="0.3">
      <c r="B91" s="18"/>
      <c r="C91" s="18" t="s">
        <v>140</v>
      </c>
      <c r="D91" s="19" t="s">
        <v>141</v>
      </c>
      <c r="E91" s="20"/>
      <c r="F91" s="129">
        <v>0</v>
      </c>
      <c r="G91" s="31"/>
      <c r="H91" s="212">
        <v>0</v>
      </c>
      <c r="I91" s="113">
        <v>0</v>
      </c>
      <c r="J91" s="112">
        <v>0</v>
      </c>
      <c r="K91" s="113">
        <v>0</v>
      </c>
      <c r="L91" s="113">
        <v>0</v>
      </c>
      <c r="M91" s="114">
        <v>0</v>
      </c>
      <c r="N91" s="114"/>
      <c r="O91" s="219"/>
      <c r="P91" s="219" t="s">
        <v>33</v>
      </c>
      <c r="Q91" s="114" t="s">
        <v>206</v>
      </c>
      <c r="R91" s="195"/>
      <c r="S91" s="236">
        <f t="shared" si="2"/>
        <v>0</v>
      </c>
    </row>
    <row r="92" spans="2:19" ht="15.75" thickBot="1" x14ac:dyDescent="0.3">
      <c r="B92" s="35"/>
      <c r="C92" s="35" t="s">
        <v>142</v>
      </c>
      <c r="D92" s="33" t="s">
        <v>143</v>
      </c>
      <c r="E92" s="40"/>
      <c r="F92" s="157">
        <v>0</v>
      </c>
      <c r="G92" s="34"/>
      <c r="H92" s="307">
        <v>0</v>
      </c>
      <c r="I92" s="113">
        <v>0</v>
      </c>
      <c r="J92" s="140">
        <v>0</v>
      </c>
      <c r="K92" s="113">
        <v>0</v>
      </c>
      <c r="L92" s="113">
        <v>0</v>
      </c>
      <c r="M92" s="157">
        <v>0</v>
      </c>
      <c r="N92" s="114">
        <v>0</v>
      </c>
      <c r="O92" s="219"/>
      <c r="P92" s="249" t="s">
        <v>33</v>
      </c>
      <c r="Q92" s="241">
        <v>0</v>
      </c>
      <c r="R92" s="338"/>
      <c r="S92" s="236">
        <f t="shared" si="2"/>
        <v>0</v>
      </c>
    </row>
    <row r="93" spans="2:19" ht="15.75" thickBot="1" x14ac:dyDescent="0.3">
      <c r="B93" s="27"/>
      <c r="C93" s="24" t="s">
        <v>144</v>
      </c>
      <c r="D93" s="25" t="s">
        <v>70</v>
      </c>
      <c r="E93" s="28"/>
      <c r="F93" s="25"/>
      <c r="G93" s="25"/>
      <c r="H93" s="304"/>
      <c r="I93" s="165"/>
      <c r="J93" s="172"/>
      <c r="K93" s="172"/>
      <c r="L93" s="173"/>
      <c r="M93" s="172"/>
      <c r="N93" s="173"/>
      <c r="O93" s="172"/>
      <c r="P93" s="249" t="s">
        <v>33</v>
      </c>
      <c r="Q93" s="241">
        <v>0</v>
      </c>
      <c r="R93" s="338"/>
      <c r="S93" s="236">
        <f t="shared" si="2"/>
        <v>0</v>
      </c>
    </row>
    <row r="94" spans="2:19" ht="15.75" thickBot="1" x14ac:dyDescent="0.3">
      <c r="B94" s="29"/>
      <c r="C94" s="35"/>
      <c r="D94" s="33" t="s">
        <v>145</v>
      </c>
      <c r="E94" s="34"/>
      <c r="F94" s="147">
        <v>0</v>
      </c>
      <c r="G94" s="33"/>
      <c r="H94" s="307">
        <v>0</v>
      </c>
      <c r="I94" s="147">
        <v>0</v>
      </c>
      <c r="J94" s="140">
        <v>0</v>
      </c>
      <c r="K94" s="147">
        <v>0</v>
      </c>
      <c r="L94" s="157">
        <v>0</v>
      </c>
      <c r="M94" s="147">
        <v>0</v>
      </c>
      <c r="N94" s="157">
        <v>0</v>
      </c>
      <c r="O94" s="147"/>
      <c r="P94" s="249" t="s">
        <v>33</v>
      </c>
      <c r="Q94" s="241">
        <v>0</v>
      </c>
      <c r="R94" s="338"/>
      <c r="S94" s="236">
        <f t="shared" si="2"/>
        <v>0</v>
      </c>
    </row>
    <row r="95" spans="2:19" ht="15.75" thickBot="1" x14ac:dyDescent="0.3">
      <c r="B95" s="29"/>
      <c r="C95" s="35"/>
      <c r="D95" s="33" t="s">
        <v>146</v>
      </c>
      <c r="E95" s="34"/>
      <c r="F95" s="147"/>
      <c r="G95" s="33"/>
      <c r="H95" s="307"/>
      <c r="I95" s="147"/>
      <c r="J95" s="170"/>
      <c r="K95" s="170"/>
      <c r="L95" s="171"/>
      <c r="M95" s="170"/>
      <c r="N95" s="171"/>
      <c r="O95" s="170"/>
      <c r="P95" s="249" t="s">
        <v>33</v>
      </c>
      <c r="Q95" s="241">
        <v>0</v>
      </c>
      <c r="R95" s="338"/>
      <c r="S95" s="236">
        <f t="shared" si="2"/>
        <v>0</v>
      </c>
    </row>
    <row r="96" spans="2:19" ht="15.75" thickBot="1" x14ac:dyDescent="0.3">
      <c r="B96" s="49" t="s">
        <v>147</v>
      </c>
      <c r="C96" s="50"/>
      <c r="D96" s="51" t="s">
        <v>148</v>
      </c>
      <c r="E96" s="52"/>
      <c r="F96" s="186"/>
      <c r="G96" s="187"/>
      <c r="H96" s="308"/>
      <c r="I96" s="188"/>
      <c r="J96" s="189"/>
      <c r="K96" s="189"/>
      <c r="L96" s="189"/>
      <c r="M96" s="189"/>
      <c r="N96" s="189"/>
      <c r="O96" s="239"/>
      <c r="P96" s="249" t="s">
        <v>33</v>
      </c>
      <c r="Q96" s="241">
        <v>0</v>
      </c>
      <c r="R96" s="338"/>
      <c r="S96" s="236">
        <f t="shared" si="2"/>
        <v>0</v>
      </c>
    </row>
    <row r="97" spans="2:19" ht="15.75" thickBot="1" x14ac:dyDescent="0.3">
      <c r="B97" s="53"/>
      <c r="C97" s="53"/>
      <c r="D97" s="54" t="s">
        <v>149</v>
      </c>
      <c r="E97" s="55"/>
      <c r="F97" s="190"/>
      <c r="G97" s="191" t="s">
        <v>52</v>
      </c>
      <c r="H97" s="309"/>
      <c r="I97" s="192"/>
      <c r="J97" s="193"/>
      <c r="K97" s="193"/>
      <c r="L97" s="193"/>
      <c r="M97" s="193"/>
      <c r="N97" s="193"/>
      <c r="O97" s="240"/>
      <c r="P97" s="249" t="s">
        <v>33</v>
      </c>
      <c r="Q97" s="241">
        <v>0</v>
      </c>
      <c r="R97" s="338"/>
      <c r="S97" s="236">
        <f t="shared" si="2"/>
        <v>0</v>
      </c>
    </row>
    <row r="98" spans="2:19" ht="15.75" thickBot="1" x14ac:dyDescent="0.3">
      <c r="B98" s="35"/>
      <c r="C98" s="35" t="s">
        <v>150</v>
      </c>
      <c r="D98" s="33" t="s">
        <v>151</v>
      </c>
      <c r="E98" s="40"/>
      <c r="F98" s="151">
        <v>0</v>
      </c>
      <c r="G98" s="151">
        <v>0</v>
      </c>
      <c r="H98" s="211" t="s">
        <v>33</v>
      </c>
      <c r="I98" s="113">
        <v>0</v>
      </c>
      <c r="J98" s="112">
        <v>0</v>
      </c>
      <c r="K98" s="113">
        <v>0</v>
      </c>
      <c r="L98" s="151">
        <v>0</v>
      </c>
      <c r="M98" s="151">
        <v>0</v>
      </c>
      <c r="N98" s="125">
        <v>0</v>
      </c>
      <c r="O98" s="125"/>
      <c r="P98" s="249" t="s">
        <v>33</v>
      </c>
      <c r="Q98" s="241">
        <v>0</v>
      </c>
      <c r="R98" s="338"/>
      <c r="S98" s="236">
        <f t="shared" si="2"/>
        <v>0</v>
      </c>
    </row>
    <row r="99" spans="2:19" ht="15.75" thickBot="1" x14ac:dyDescent="0.3">
      <c r="B99" s="27"/>
      <c r="C99" s="27" t="s">
        <v>152</v>
      </c>
      <c r="D99" s="25" t="s">
        <v>153</v>
      </c>
      <c r="E99" s="28"/>
      <c r="F99" s="137"/>
      <c r="G99" s="28"/>
      <c r="H99" s="310"/>
      <c r="I99" s="194"/>
      <c r="J99" s="172"/>
      <c r="K99" s="172"/>
      <c r="L99" s="173"/>
      <c r="M99" s="182"/>
      <c r="N99" s="172"/>
      <c r="O99" s="172"/>
      <c r="P99" s="249" t="s">
        <v>33</v>
      </c>
      <c r="Q99" s="241">
        <v>0</v>
      </c>
      <c r="R99" s="338"/>
      <c r="S99" s="236">
        <f t="shared" si="2"/>
        <v>0</v>
      </c>
    </row>
    <row r="100" spans="2:19" ht="15.75" thickBot="1" x14ac:dyDescent="0.3">
      <c r="B100" s="30"/>
      <c r="C100" s="29"/>
      <c r="D100" s="33" t="s">
        <v>154</v>
      </c>
      <c r="E100" s="34"/>
      <c r="F100" s="157">
        <v>0</v>
      </c>
      <c r="G100" s="147">
        <v>0</v>
      </c>
      <c r="H100" s="311">
        <v>0</v>
      </c>
      <c r="I100" s="195">
        <v>0</v>
      </c>
      <c r="J100" s="112">
        <v>0</v>
      </c>
      <c r="K100" s="147">
        <v>0</v>
      </c>
      <c r="L100" s="157">
        <v>0</v>
      </c>
      <c r="M100" s="147">
        <v>0</v>
      </c>
      <c r="N100" s="125">
        <v>0</v>
      </c>
      <c r="O100" s="147"/>
      <c r="P100" s="249" t="s">
        <v>33</v>
      </c>
      <c r="Q100" s="241">
        <v>0</v>
      </c>
      <c r="R100" s="338"/>
      <c r="S100" s="236">
        <f t="shared" si="2"/>
        <v>0</v>
      </c>
    </row>
    <row r="101" spans="2:19" ht="15.75" thickBot="1" x14ac:dyDescent="0.3">
      <c r="B101" s="16" t="s">
        <v>155</v>
      </c>
      <c r="C101" s="23"/>
      <c r="D101" s="322" t="s">
        <v>156</v>
      </c>
      <c r="E101" s="323"/>
      <c r="F101" s="174"/>
      <c r="G101" s="174"/>
      <c r="H101" s="312"/>
      <c r="I101" s="175"/>
      <c r="J101" s="176"/>
      <c r="K101" s="177"/>
      <c r="L101" s="177"/>
      <c r="M101" s="177"/>
      <c r="N101" s="177"/>
      <c r="O101" s="176"/>
      <c r="P101" s="249" t="s">
        <v>33</v>
      </c>
      <c r="Q101" s="241">
        <v>0</v>
      </c>
      <c r="R101" s="338"/>
      <c r="S101" s="236">
        <f t="shared" si="2"/>
        <v>0</v>
      </c>
    </row>
    <row r="102" spans="2:19" ht="15.75" thickBot="1" x14ac:dyDescent="0.3">
      <c r="B102" s="18"/>
      <c r="C102" s="18" t="s">
        <v>157</v>
      </c>
      <c r="D102" s="19" t="s">
        <v>158</v>
      </c>
      <c r="E102" s="20"/>
      <c r="F102" s="151">
        <v>0</v>
      </c>
      <c r="G102" s="151">
        <v>0</v>
      </c>
      <c r="H102" s="212">
        <v>0</v>
      </c>
      <c r="I102" s="125"/>
      <c r="J102" s="112">
        <v>0</v>
      </c>
      <c r="K102" s="113">
        <v>0</v>
      </c>
      <c r="L102" s="113">
        <v>0</v>
      </c>
      <c r="M102" s="157">
        <v>0</v>
      </c>
      <c r="N102" s="125">
        <v>0</v>
      </c>
      <c r="O102" s="125"/>
      <c r="P102" s="249" t="s">
        <v>33</v>
      </c>
      <c r="Q102" s="241">
        <v>0</v>
      </c>
      <c r="R102" s="338"/>
      <c r="S102" s="236">
        <f t="shared" si="2"/>
        <v>0</v>
      </c>
    </row>
    <row r="103" spans="2:19" ht="15.75" thickBot="1" x14ac:dyDescent="0.3">
      <c r="B103" s="35"/>
      <c r="C103" s="35" t="s">
        <v>159</v>
      </c>
      <c r="D103" s="33" t="s">
        <v>160</v>
      </c>
      <c r="E103" s="40"/>
      <c r="F103" s="151">
        <v>0</v>
      </c>
      <c r="G103" s="151">
        <v>0</v>
      </c>
      <c r="H103" s="212">
        <v>0</v>
      </c>
      <c r="I103" s="113">
        <v>0</v>
      </c>
      <c r="J103" s="112">
        <v>0</v>
      </c>
      <c r="K103" s="113">
        <v>0</v>
      </c>
      <c r="L103" s="113">
        <v>0</v>
      </c>
      <c r="M103" s="114">
        <v>0</v>
      </c>
      <c r="N103" s="125">
        <v>0</v>
      </c>
      <c r="O103" s="219"/>
      <c r="P103" s="249" t="s">
        <v>33</v>
      </c>
      <c r="Q103" s="241">
        <v>0</v>
      </c>
      <c r="R103" s="338"/>
      <c r="S103" s="236">
        <f t="shared" si="2"/>
        <v>0</v>
      </c>
    </row>
    <row r="104" spans="2:19" ht="15.75" thickBot="1" x14ac:dyDescent="0.3">
      <c r="B104" s="24"/>
      <c r="C104" s="44" t="s">
        <v>161</v>
      </c>
      <c r="D104" s="28" t="s">
        <v>162</v>
      </c>
      <c r="E104" s="56"/>
      <c r="F104" s="137"/>
      <c r="G104" s="28"/>
      <c r="H104" s="304"/>
      <c r="I104" s="165"/>
      <c r="J104" s="172"/>
      <c r="K104" s="172"/>
      <c r="L104" s="173"/>
      <c r="M104" s="173"/>
      <c r="N104" s="182"/>
      <c r="O104" s="172"/>
      <c r="P104" s="249" t="s">
        <v>33</v>
      </c>
      <c r="Q104" s="241">
        <v>0</v>
      </c>
      <c r="R104" s="338"/>
      <c r="S104" s="236">
        <f t="shared" si="2"/>
        <v>0</v>
      </c>
    </row>
    <row r="105" spans="2:19" ht="15.75" thickBot="1" x14ac:dyDescent="0.3">
      <c r="B105" s="35"/>
      <c r="C105" s="32"/>
      <c r="D105" s="34" t="s">
        <v>163</v>
      </c>
      <c r="E105" s="34"/>
      <c r="F105" s="151">
        <v>0</v>
      </c>
      <c r="G105" s="196">
        <v>0</v>
      </c>
      <c r="H105" s="212">
        <v>0</v>
      </c>
      <c r="I105" s="125">
        <v>0</v>
      </c>
      <c r="J105" s="112">
        <v>0</v>
      </c>
      <c r="K105" s="147">
        <v>0</v>
      </c>
      <c r="L105" s="157">
        <v>0</v>
      </c>
      <c r="M105" s="151">
        <v>0</v>
      </c>
      <c r="N105" s="125">
        <v>0</v>
      </c>
      <c r="O105" s="147"/>
      <c r="P105" s="250" t="s">
        <v>33</v>
      </c>
      <c r="Q105" s="243">
        <v>0</v>
      </c>
      <c r="R105" s="338"/>
      <c r="S105" s="259">
        <f t="shared" si="2"/>
        <v>0</v>
      </c>
    </row>
    <row r="106" spans="2:19" ht="15.75" thickBot="1" x14ac:dyDescent="0.3">
      <c r="B106" s="352" t="s">
        <v>164</v>
      </c>
      <c r="C106" s="353"/>
      <c r="D106" s="353"/>
      <c r="E106" s="354"/>
      <c r="F106" s="197">
        <f>+F74+F31+F19+F13</f>
        <v>221099141</v>
      </c>
      <c r="G106" s="198" t="s">
        <v>52</v>
      </c>
      <c r="H106" s="313">
        <f>+H19+H13</f>
        <v>12471387.77</v>
      </c>
      <c r="I106" s="200">
        <v>13691968.51</v>
      </c>
      <c r="J106" s="201">
        <f>+J74+J31+J19+J13</f>
        <v>20588712.600000001</v>
      </c>
      <c r="K106" s="202">
        <f>+K89+K19+K13</f>
        <v>33764573.890000001</v>
      </c>
      <c r="L106" s="202">
        <f>+L89+L74+L31+L19+L13</f>
        <v>15950449.85</v>
      </c>
      <c r="M106" s="203">
        <f>+M74+M31+M19+M13</f>
        <v>18455313.460000001</v>
      </c>
      <c r="N106" s="251">
        <f>+N19++++++++N13</f>
        <v>13039901.1</v>
      </c>
      <c r="O106" s="253">
        <f>+O74+O31+O19+O13</f>
        <v>13373465.16</v>
      </c>
      <c r="P106" s="253">
        <f>+P74+P31+P19+P13</f>
        <v>19381833.009999998</v>
      </c>
      <c r="Q106" s="253">
        <f>+Q19+Q13</f>
        <v>13039620.179999998</v>
      </c>
      <c r="R106" s="253">
        <v>0</v>
      </c>
      <c r="S106" s="260">
        <f>+S89+S74+S59+S44+S31+S19+S13</f>
        <v>209519328.38999999</v>
      </c>
    </row>
    <row r="107" spans="2:19" ht="15.75" thickBot="1" x14ac:dyDescent="0.3">
      <c r="B107" s="57" t="s">
        <v>165</v>
      </c>
      <c r="C107" s="57"/>
      <c r="D107" s="57"/>
      <c r="E107" s="57"/>
      <c r="F107" s="57"/>
      <c r="G107" s="57"/>
      <c r="H107" s="229"/>
      <c r="I107" s="204"/>
      <c r="J107" s="205"/>
      <c r="K107" s="205"/>
      <c r="L107" s="206"/>
      <c r="M107" s="206"/>
      <c r="N107" s="206"/>
      <c r="O107" s="206"/>
      <c r="P107" s="195"/>
      <c r="Q107" s="195"/>
      <c r="R107" s="195"/>
      <c r="S107" s="257"/>
    </row>
    <row r="108" spans="2:19" ht="15.75" thickBot="1" x14ac:dyDescent="0.3">
      <c r="B108" s="59">
        <v>4.0999999999999996</v>
      </c>
      <c r="C108" s="59"/>
      <c r="D108" s="60" t="s">
        <v>166</v>
      </c>
      <c r="E108" s="61"/>
      <c r="F108" s="207"/>
      <c r="G108" s="207"/>
      <c r="H108" s="313"/>
      <c r="I108" s="208"/>
      <c r="J108" s="209"/>
      <c r="K108" s="209"/>
      <c r="L108" s="209"/>
      <c r="M108" s="237"/>
      <c r="N108" s="217"/>
      <c r="O108" s="217"/>
      <c r="P108" s="114" t="s">
        <v>33</v>
      </c>
      <c r="Q108" s="114" t="s">
        <v>33</v>
      </c>
      <c r="R108" s="114" t="s">
        <v>33</v>
      </c>
      <c r="S108" s="258">
        <f t="shared" si="2"/>
        <v>0</v>
      </c>
    </row>
    <row r="109" spans="2:19" ht="15.75" thickBot="1" x14ac:dyDescent="0.3">
      <c r="B109" s="62"/>
      <c r="C109" s="62" t="s">
        <v>167</v>
      </c>
      <c r="D109" s="63" t="s">
        <v>166</v>
      </c>
      <c r="E109" s="64"/>
      <c r="F109" s="151">
        <v>0</v>
      </c>
      <c r="G109" s="147">
        <v>0</v>
      </c>
      <c r="H109" s="307">
        <v>0</v>
      </c>
      <c r="I109" s="113">
        <v>0</v>
      </c>
      <c r="J109" s="140">
        <v>0</v>
      </c>
      <c r="K109" s="157">
        <v>0</v>
      </c>
      <c r="L109" s="113">
        <v>0</v>
      </c>
      <c r="M109" s="147">
        <v>0</v>
      </c>
      <c r="N109" s="157">
        <v>0</v>
      </c>
      <c r="O109" s="147"/>
      <c r="P109" s="125" t="s">
        <v>33</v>
      </c>
      <c r="Q109" s="151" t="s">
        <v>33</v>
      </c>
      <c r="R109" s="195" t="s">
        <v>33</v>
      </c>
      <c r="S109" s="256">
        <f t="shared" si="2"/>
        <v>0</v>
      </c>
    </row>
    <row r="110" spans="2:19" ht="15.75" thickBot="1" x14ac:dyDescent="0.3">
      <c r="B110" s="65"/>
      <c r="C110" s="65"/>
      <c r="D110" s="66" t="s">
        <v>168</v>
      </c>
      <c r="E110" s="67"/>
      <c r="F110" s="147"/>
      <c r="G110" s="147"/>
      <c r="H110" s="307"/>
      <c r="I110" s="147"/>
      <c r="J110" s="210"/>
      <c r="K110" s="183"/>
      <c r="L110" s="210"/>
      <c r="M110" s="210"/>
      <c r="N110" s="183"/>
      <c r="O110" s="210"/>
      <c r="P110" s="219" t="s">
        <v>33</v>
      </c>
      <c r="Q110" s="114" t="s">
        <v>33</v>
      </c>
      <c r="R110" s="195" t="s">
        <v>33</v>
      </c>
      <c r="S110" s="236">
        <f t="shared" si="2"/>
        <v>0</v>
      </c>
    </row>
    <row r="111" spans="2:19" ht="15.75" thickBot="1" x14ac:dyDescent="0.3">
      <c r="B111" s="62"/>
      <c r="C111" s="68" t="s">
        <v>169</v>
      </c>
      <c r="D111" s="63" t="s">
        <v>170</v>
      </c>
      <c r="E111" s="64"/>
      <c r="F111" s="211">
        <v>0</v>
      </c>
      <c r="G111" s="113">
        <v>0</v>
      </c>
      <c r="H111" s="211">
        <v>0</v>
      </c>
      <c r="I111" s="113">
        <v>0</v>
      </c>
      <c r="J111" s="140">
        <v>0</v>
      </c>
      <c r="K111" s="157">
        <v>0</v>
      </c>
      <c r="L111" s="113">
        <v>0</v>
      </c>
      <c r="M111" s="147">
        <v>0</v>
      </c>
      <c r="N111" s="157">
        <v>0</v>
      </c>
      <c r="O111" s="113"/>
      <c r="P111" s="219" t="s">
        <v>33</v>
      </c>
      <c r="Q111" s="114" t="s">
        <v>33</v>
      </c>
      <c r="R111" s="195" t="s">
        <v>33</v>
      </c>
      <c r="S111" s="236">
        <f t="shared" si="2"/>
        <v>0</v>
      </c>
    </row>
    <row r="112" spans="2:19" ht="15.75" thickBot="1" x14ac:dyDescent="0.3">
      <c r="B112" s="69"/>
      <c r="C112" s="70"/>
      <c r="D112" s="71" t="s">
        <v>168</v>
      </c>
      <c r="E112" s="72"/>
      <c r="F112" s="212"/>
      <c r="G112" s="125"/>
      <c r="H112" s="212"/>
      <c r="I112" s="125"/>
      <c r="J112" s="210"/>
      <c r="K112" s="183"/>
      <c r="L112" s="210"/>
      <c r="M112" s="210"/>
      <c r="N112" s="183"/>
      <c r="O112" s="210"/>
      <c r="P112" s="219" t="s">
        <v>33</v>
      </c>
      <c r="Q112" s="114" t="s">
        <v>33</v>
      </c>
      <c r="R112" s="195"/>
      <c r="S112" s="236">
        <f t="shared" si="2"/>
        <v>0</v>
      </c>
    </row>
    <row r="113" spans="2:21" ht="15.75" thickBot="1" x14ac:dyDescent="0.3">
      <c r="B113" s="73">
        <v>4.2</v>
      </c>
      <c r="C113" s="73"/>
      <c r="D113" s="69" t="s">
        <v>171</v>
      </c>
      <c r="E113" s="74"/>
      <c r="F113" s="213"/>
      <c r="G113" s="74"/>
      <c r="H113" s="314"/>
      <c r="I113" s="214"/>
      <c r="J113" s="215"/>
      <c r="K113" s="215"/>
      <c r="L113" s="216"/>
      <c r="M113" s="217"/>
      <c r="N113" s="206"/>
      <c r="O113" s="216"/>
      <c r="P113" s="219" t="s">
        <v>33</v>
      </c>
      <c r="Q113" s="114" t="s">
        <v>33</v>
      </c>
      <c r="R113" s="195"/>
      <c r="S113" s="236">
        <f t="shared" si="2"/>
        <v>0</v>
      </c>
    </row>
    <row r="114" spans="2:21" ht="15.75" thickBot="1" x14ac:dyDescent="0.3">
      <c r="B114" s="75"/>
      <c r="C114" s="75" t="s">
        <v>172</v>
      </c>
      <c r="D114" s="76" t="s">
        <v>173</v>
      </c>
      <c r="E114" s="77"/>
      <c r="F114" s="151">
        <v>0</v>
      </c>
      <c r="G114" s="151">
        <v>0</v>
      </c>
      <c r="H114" s="212">
        <v>0</v>
      </c>
      <c r="I114" s="113">
        <v>0</v>
      </c>
      <c r="J114" s="218"/>
      <c r="K114" s="113">
        <v>0</v>
      </c>
      <c r="L114" s="113">
        <v>0</v>
      </c>
      <c r="M114" s="114">
        <v>0</v>
      </c>
      <c r="N114" s="219">
        <v>0</v>
      </c>
      <c r="O114" s="219"/>
      <c r="P114" s="219" t="s">
        <v>33</v>
      </c>
      <c r="Q114" s="114" t="s">
        <v>33</v>
      </c>
      <c r="R114" s="195"/>
      <c r="S114" s="236">
        <f t="shared" si="2"/>
        <v>0</v>
      </c>
    </row>
    <row r="115" spans="2:21" ht="15.75" thickBot="1" x14ac:dyDescent="0.3">
      <c r="B115" s="75"/>
      <c r="C115" s="75" t="s">
        <v>174</v>
      </c>
      <c r="D115" s="76" t="s">
        <v>175</v>
      </c>
      <c r="E115" s="77"/>
      <c r="F115" s="151">
        <v>0</v>
      </c>
      <c r="G115" s="213">
        <v>0</v>
      </c>
      <c r="H115" s="212">
        <v>0</v>
      </c>
      <c r="I115" s="113">
        <v>0</v>
      </c>
      <c r="J115" s="113">
        <v>0</v>
      </c>
      <c r="K115" s="113">
        <v>0</v>
      </c>
      <c r="L115" s="113">
        <v>0</v>
      </c>
      <c r="M115" s="157">
        <v>0</v>
      </c>
      <c r="N115" s="125">
        <v>0</v>
      </c>
      <c r="O115" s="219"/>
      <c r="P115" s="219" t="s">
        <v>33</v>
      </c>
      <c r="Q115" s="114" t="s">
        <v>33</v>
      </c>
      <c r="R115" s="195"/>
      <c r="S115" s="236">
        <f t="shared" si="2"/>
        <v>0</v>
      </c>
    </row>
    <row r="116" spans="2:21" ht="15.75" thickBot="1" x14ac:dyDescent="0.3">
      <c r="B116" s="75">
        <v>4.3</v>
      </c>
      <c r="C116" s="75"/>
      <c r="D116" s="78" t="s">
        <v>176</v>
      </c>
      <c r="E116" s="79"/>
      <c r="F116" s="79"/>
      <c r="G116" s="81"/>
      <c r="H116" s="315"/>
      <c r="I116" s="220"/>
      <c r="J116" s="221"/>
      <c r="K116" s="216"/>
      <c r="L116" s="216"/>
      <c r="M116" s="217"/>
      <c r="N116" s="206"/>
      <c r="O116" s="216"/>
      <c r="P116" s="219" t="s">
        <v>33</v>
      </c>
      <c r="Q116" s="114" t="s">
        <v>33</v>
      </c>
      <c r="R116" s="195"/>
      <c r="S116" s="236">
        <f t="shared" si="2"/>
        <v>0</v>
      </c>
    </row>
    <row r="117" spans="2:21" ht="15.75" thickBot="1" x14ac:dyDescent="0.3">
      <c r="B117" s="80"/>
      <c r="C117" s="80" t="s">
        <v>177</v>
      </c>
      <c r="D117" s="62" t="s">
        <v>178</v>
      </c>
      <c r="E117" s="81"/>
      <c r="F117" s="113">
        <v>0</v>
      </c>
      <c r="G117" s="113">
        <v>0</v>
      </c>
      <c r="H117" s="211">
        <v>0</v>
      </c>
      <c r="I117" s="113">
        <v>0</v>
      </c>
      <c r="J117" s="184">
        <v>0</v>
      </c>
      <c r="K117" s="195">
        <v>0</v>
      </c>
      <c r="L117" s="113">
        <v>0</v>
      </c>
      <c r="M117" s="147">
        <v>0</v>
      </c>
      <c r="N117" s="184">
        <v>0</v>
      </c>
      <c r="O117" s="113"/>
      <c r="P117" s="219" t="s">
        <v>33</v>
      </c>
      <c r="Q117" s="114" t="s">
        <v>33</v>
      </c>
      <c r="R117" s="195"/>
      <c r="S117" s="236">
        <f t="shared" si="2"/>
        <v>0</v>
      </c>
    </row>
    <row r="118" spans="2:21" ht="15.75" thickBot="1" x14ac:dyDescent="0.3">
      <c r="B118" s="73"/>
      <c r="C118" s="73"/>
      <c r="D118" s="69" t="s">
        <v>179</v>
      </c>
      <c r="E118" s="74"/>
      <c r="F118" s="147"/>
      <c r="G118" s="147"/>
      <c r="H118" s="307"/>
      <c r="I118" s="147"/>
      <c r="J118" s="171"/>
      <c r="K118" s="182"/>
      <c r="L118" s="170"/>
      <c r="M118" s="170"/>
      <c r="N118" s="171"/>
      <c r="O118" s="170"/>
      <c r="P118" s="219" t="s">
        <v>33</v>
      </c>
      <c r="Q118" s="114" t="s">
        <v>33</v>
      </c>
      <c r="R118" s="195"/>
      <c r="S118" s="236">
        <f t="shared" si="2"/>
        <v>0</v>
      </c>
    </row>
    <row r="119" spans="2:21" ht="15.75" thickBot="1" x14ac:dyDescent="0.3">
      <c r="B119" s="82" t="s">
        <v>180</v>
      </c>
      <c r="C119" s="83"/>
      <c r="D119" s="83"/>
      <c r="E119" s="84"/>
      <c r="F119" s="222">
        <v>0</v>
      </c>
      <c r="G119" s="222">
        <v>0</v>
      </c>
      <c r="H119" s="316">
        <v>0</v>
      </c>
      <c r="I119" s="222">
        <v>0</v>
      </c>
      <c r="J119" s="222">
        <v>0</v>
      </c>
      <c r="K119" s="222">
        <v>0</v>
      </c>
      <c r="L119" s="222">
        <v>0</v>
      </c>
      <c r="M119" s="222">
        <v>0</v>
      </c>
      <c r="N119" s="222">
        <v>0</v>
      </c>
      <c r="O119" s="238"/>
      <c r="P119" s="219" t="s">
        <v>33</v>
      </c>
      <c r="Q119" s="114" t="s">
        <v>33</v>
      </c>
      <c r="R119" s="195"/>
      <c r="S119" s="236">
        <f t="shared" si="2"/>
        <v>0</v>
      </c>
    </row>
    <row r="120" spans="2:21" ht="15.75" thickBot="1" x14ac:dyDescent="0.3">
      <c r="B120" s="57"/>
      <c r="C120" s="57"/>
      <c r="D120" s="57"/>
      <c r="E120" s="57"/>
      <c r="F120" s="57"/>
      <c r="G120" s="57"/>
      <c r="H120" s="317"/>
      <c r="I120" s="223"/>
      <c r="J120" s="224"/>
      <c r="K120" s="224"/>
      <c r="L120" s="224"/>
      <c r="M120" s="224"/>
      <c r="N120" s="224"/>
      <c r="O120" s="224"/>
      <c r="P120" s="252"/>
      <c r="Q120" s="114"/>
      <c r="R120" s="195"/>
      <c r="S120" s="259">
        <f t="shared" si="2"/>
        <v>0</v>
      </c>
    </row>
    <row r="121" spans="2:21" ht="15.75" thickBot="1" x14ac:dyDescent="0.3">
      <c r="B121" s="85" t="s">
        <v>181</v>
      </c>
      <c r="C121" s="86"/>
      <c r="D121" s="86"/>
      <c r="E121" s="86"/>
      <c r="F121" s="225">
        <f>+F106</f>
        <v>221099141</v>
      </c>
      <c r="G121" s="226" t="s">
        <v>52</v>
      </c>
      <c r="H121" s="313">
        <f>+H106</f>
        <v>12471387.77</v>
      </c>
      <c r="I121" s="199">
        <v>13691968.51</v>
      </c>
      <c r="J121" s="202">
        <f>+J74+J31+J19+J13</f>
        <v>20588712.600000001</v>
      </c>
      <c r="K121" s="202">
        <f>+K89+K19+K13</f>
        <v>33764573.890000001</v>
      </c>
      <c r="L121" s="202">
        <f>+L89+L74+L31+L19+L13</f>
        <v>15950449.85</v>
      </c>
      <c r="M121" s="202">
        <v>18455313.460000001</v>
      </c>
      <c r="N121" s="202">
        <v>13039901.1</v>
      </c>
      <c r="O121" s="202">
        <f>+O106</f>
        <v>13373465.16</v>
      </c>
      <c r="P121" s="201">
        <f>+P106</f>
        <v>19381833.009999998</v>
      </c>
      <c r="Q121" s="253">
        <f>+Q106</f>
        <v>13039620.179999998</v>
      </c>
      <c r="R121" s="253">
        <f>+R106+R89+R74+R59+R44+R31+R19+R13</f>
        <v>35762102.859999992</v>
      </c>
      <c r="S121" s="260">
        <f>+R121+Q121+P121+O121+N121+M121+L121+K121+J121+I121+H121+G121+F121</f>
        <v>430618469.38999999</v>
      </c>
      <c r="T121" s="234"/>
      <c r="U121" s="261"/>
    </row>
    <row r="122" spans="2:21" x14ac:dyDescent="0.25">
      <c r="B122" s="87" t="s">
        <v>182</v>
      </c>
      <c r="C122" s="87"/>
      <c r="D122" s="87"/>
      <c r="E122" s="87"/>
      <c r="F122" s="227"/>
      <c r="G122" s="228"/>
      <c r="H122" s="229"/>
      <c r="I122" s="229"/>
      <c r="J122" s="230"/>
      <c r="K122" s="230"/>
      <c r="L122" s="230"/>
      <c r="M122" s="230"/>
      <c r="N122" s="230"/>
      <c r="O122" s="230"/>
      <c r="P122" s="230"/>
      <c r="Q122" s="230"/>
      <c r="R122" s="230"/>
      <c r="S122" s="231"/>
      <c r="U122" s="235"/>
    </row>
    <row r="123" spans="2:21" x14ac:dyDescent="0.25">
      <c r="B123" s="88" t="s">
        <v>183</v>
      </c>
      <c r="C123" s="88"/>
      <c r="D123" s="88"/>
      <c r="E123" s="88"/>
      <c r="F123" s="232"/>
      <c r="G123" s="232"/>
      <c r="H123" s="318"/>
      <c r="I123" s="233"/>
      <c r="J123" s="233"/>
      <c r="K123" s="233"/>
      <c r="L123" s="233"/>
      <c r="M123" s="233"/>
      <c r="N123" s="233"/>
      <c r="O123" s="233"/>
      <c r="P123" s="233"/>
      <c r="Q123" s="233"/>
      <c r="R123" s="263"/>
      <c r="S123" s="233"/>
    </row>
    <row r="124" spans="2:21" x14ac:dyDescent="0.25">
      <c r="B124" s="88" t="s">
        <v>184</v>
      </c>
      <c r="C124" s="88"/>
      <c r="D124" s="88"/>
      <c r="E124" s="88"/>
      <c r="F124" s="232"/>
      <c r="G124" s="232"/>
      <c r="H124" s="318"/>
      <c r="I124" s="233"/>
      <c r="J124" s="233"/>
      <c r="K124" s="233"/>
      <c r="L124" s="233"/>
      <c r="M124" s="233"/>
      <c r="N124" s="233"/>
      <c r="O124" s="233"/>
      <c r="P124" s="233"/>
      <c r="Q124" s="233"/>
      <c r="R124" s="233"/>
      <c r="S124" s="233"/>
    </row>
    <row r="125" spans="2:21" x14ac:dyDescent="0.25">
      <c r="B125" s="88" t="s">
        <v>185</v>
      </c>
      <c r="C125" s="88"/>
      <c r="D125" s="88"/>
      <c r="E125" s="88"/>
      <c r="F125" s="232"/>
      <c r="G125" s="232"/>
      <c r="H125" s="318"/>
      <c r="I125" s="233"/>
      <c r="J125" s="233"/>
      <c r="K125" s="233"/>
      <c r="L125" s="233"/>
      <c r="M125" s="233"/>
      <c r="N125" s="233"/>
      <c r="O125" s="233"/>
      <c r="P125" s="233"/>
      <c r="Q125" s="233"/>
      <c r="R125" s="233"/>
      <c r="S125" s="263"/>
    </row>
    <row r="126" spans="2:21" x14ac:dyDescent="0.25">
      <c r="B126" s="58" t="s">
        <v>186</v>
      </c>
      <c r="C126" s="89"/>
      <c r="D126" s="89"/>
      <c r="E126" s="89"/>
      <c r="F126" s="233"/>
      <c r="G126" s="233"/>
      <c r="H126" s="318"/>
      <c r="I126" s="233"/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</row>
    <row r="127" spans="2:21" x14ac:dyDescent="0.25">
      <c r="B127" s="58" t="s">
        <v>187</v>
      </c>
      <c r="C127" s="89"/>
      <c r="D127" s="89"/>
      <c r="E127" s="89"/>
      <c r="F127" s="233"/>
      <c r="G127" s="233"/>
      <c r="H127" s="318"/>
      <c r="I127" s="233"/>
      <c r="J127" s="233"/>
      <c r="K127" s="233"/>
      <c r="L127" s="233"/>
      <c r="M127" s="233"/>
      <c r="N127" s="233"/>
      <c r="O127" s="233"/>
      <c r="P127" s="233"/>
      <c r="Q127" s="233"/>
      <c r="R127" s="233"/>
      <c r="S127" s="233"/>
    </row>
    <row r="128" spans="2:21" x14ac:dyDescent="0.25">
      <c r="B128" s="88" t="s">
        <v>188</v>
      </c>
      <c r="C128" s="88"/>
      <c r="D128" s="88"/>
      <c r="E128" s="88"/>
      <c r="F128" s="233"/>
      <c r="G128" s="233"/>
      <c r="H128" s="318"/>
      <c r="I128" s="233"/>
      <c r="J128" s="233"/>
      <c r="K128" s="233"/>
      <c r="L128" s="233"/>
      <c r="M128" s="233"/>
      <c r="N128" s="233"/>
      <c r="O128" s="233"/>
      <c r="P128" s="233"/>
      <c r="Q128" s="233"/>
      <c r="R128" s="233"/>
      <c r="S128" s="233"/>
    </row>
    <row r="129" spans="2:19" x14ac:dyDescent="0.25">
      <c r="B129" s="58" t="s">
        <v>189</v>
      </c>
      <c r="C129" s="89"/>
      <c r="D129" s="89"/>
      <c r="E129" s="89"/>
      <c r="F129" s="233"/>
      <c r="G129" s="233"/>
      <c r="H129" s="318"/>
      <c r="I129" s="233"/>
      <c r="J129" s="233"/>
      <c r="K129" s="233"/>
      <c r="L129" s="233"/>
      <c r="M129" s="233"/>
      <c r="N129" s="233"/>
      <c r="O129" s="233"/>
      <c r="P129" s="233"/>
      <c r="Q129" s="233"/>
      <c r="R129" s="233"/>
      <c r="S129" s="233"/>
    </row>
    <row r="130" spans="2:19" x14ac:dyDescent="0.25">
      <c r="B130" s="58"/>
      <c r="C130" s="89"/>
      <c r="D130" s="89"/>
      <c r="E130" s="89"/>
      <c r="F130" s="233"/>
      <c r="G130" s="233"/>
      <c r="H130" s="318"/>
      <c r="I130" s="233"/>
      <c r="J130" s="233"/>
      <c r="K130" s="233"/>
      <c r="L130" s="233"/>
      <c r="M130" s="233"/>
      <c r="N130" s="233"/>
      <c r="O130" s="233"/>
      <c r="P130" s="233"/>
      <c r="Q130" s="233"/>
      <c r="R130" s="233"/>
      <c r="S130" s="233"/>
    </row>
    <row r="131" spans="2:19" x14ac:dyDescent="0.25">
      <c r="B131" s="58" t="s">
        <v>190</v>
      </c>
      <c r="C131" s="89"/>
      <c r="D131" s="89"/>
      <c r="E131" s="89"/>
      <c r="F131" s="233"/>
      <c r="G131" s="233"/>
      <c r="H131" s="318"/>
      <c r="I131" s="233"/>
      <c r="J131" s="233"/>
      <c r="K131" s="233"/>
      <c r="L131" s="233"/>
      <c r="M131" s="233"/>
      <c r="N131" s="233"/>
      <c r="O131" s="233"/>
      <c r="P131" s="233"/>
      <c r="Q131" s="233"/>
      <c r="R131" s="233"/>
      <c r="S131" s="233"/>
    </row>
    <row r="132" spans="2:19" x14ac:dyDescent="0.25">
      <c r="B132" s="90" t="s">
        <v>191</v>
      </c>
      <c r="C132" s="89"/>
      <c r="D132" s="89"/>
      <c r="E132" s="89"/>
      <c r="F132" s="233"/>
      <c r="G132" s="233"/>
      <c r="H132" s="318"/>
      <c r="I132" s="233"/>
      <c r="J132" s="233"/>
      <c r="K132" s="233"/>
      <c r="L132" s="233"/>
      <c r="M132" s="233"/>
      <c r="N132" s="233"/>
      <c r="O132" s="233"/>
      <c r="P132" s="233"/>
      <c r="Q132" s="233"/>
      <c r="R132" s="233"/>
      <c r="S132" s="233"/>
    </row>
    <row r="133" spans="2:19" x14ac:dyDescent="0.25">
      <c r="B133" s="91" t="s">
        <v>192</v>
      </c>
      <c r="C133" s="91"/>
      <c r="D133" s="91"/>
      <c r="F133" s="233"/>
      <c r="G133" s="233"/>
      <c r="H133" s="318"/>
      <c r="I133" s="233"/>
      <c r="J133" s="233"/>
      <c r="K133" s="233"/>
      <c r="L133" s="233"/>
      <c r="M133" s="233"/>
      <c r="N133" s="233"/>
      <c r="O133" s="233"/>
      <c r="P133" s="233"/>
      <c r="Q133" s="233"/>
      <c r="R133" s="233"/>
      <c r="S133" s="233"/>
    </row>
    <row r="134" spans="2:19" x14ac:dyDescent="0.25">
      <c r="B134" t="s">
        <v>193</v>
      </c>
      <c r="F134" s="233"/>
      <c r="G134" s="233"/>
      <c r="H134" s="318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  <c r="S134" s="233"/>
    </row>
    <row r="135" spans="2:19" x14ac:dyDescent="0.25">
      <c r="B135" t="s">
        <v>194</v>
      </c>
      <c r="F135" s="233"/>
      <c r="G135" s="233"/>
      <c r="H135" s="318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  <c r="S135" s="233"/>
    </row>
    <row r="136" spans="2:19" x14ac:dyDescent="0.25">
      <c r="F136" s="233"/>
      <c r="G136" s="233"/>
      <c r="H136" s="318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  <c r="S136" s="233"/>
    </row>
    <row r="137" spans="2:19" x14ac:dyDescent="0.25">
      <c r="B137" s="91" t="s">
        <v>195</v>
      </c>
      <c r="C137" s="91"/>
      <c r="D137" s="91"/>
      <c r="F137" s="233"/>
      <c r="G137" s="233"/>
      <c r="H137" s="318"/>
      <c r="I137" s="233"/>
      <c r="J137" s="233"/>
      <c r="K137" s="233"/>
      <c r="L137" s="233"/>
      <c r="M137" s="233"/>
      <c r="N137" s="233"/>
      <c r="O137" s="233"/>
      <c r="P137" s="233"/>
      <c r="Q137" s="233"/>
      <c r="R137" s="233"/>
      <c r="S137" s="233"/>
    </row>
    <row r="138" spans="2:19" x14ac:dyDescent="0.25">
      <c r="B138" t="s">
        <v>196</v>
      </c>
      <c r="F138" s="233"/>
      <c r="G138" s="233"/>
      <c r="H138" s="318"/>
      <c r="I138" s="233"/>
      <c r="J138" s="233"/>
      <c r="K138" s="233"/>
      <c r="L138" s="233"/>
      <c r="M138" s="233"/>
      <c r="N138" s="233"/>
      <c r="O138" s="233"/>
      <c r="P138" s="233"/>
      <c r="Q138" s="233"/>
      <c r="R138" s="233"/>
      <c r="S138" s="233"/>
    </row>
    <row r="139" spans="2:19" x14ac:dyDescent="0.25">
      <c r="B139" t="s">
        <v>197</v>
      </c>
      <c r="F139" s="233"/>
      <c r="G139" s="233"/>
      <c r="H139" s="318"/>
      <c r="I139" s="233"/>
      <c r="J139" s="233"/>
      <c r="K139" s="233"/>
      <c r="L139" s="233"/>
      <c r="M139" s="233"/>
      <c r="N139" s="233"/>
      <c r="O139" s="233"/>
      <c r="P139" s="233"/>
      <c r="Q139" s="233"/>
      <c r="R139" s="233"/>
      <c r="S139" s="233"/>
    </row>
    <row r="140" spans="2:19" x14ac:dyDescent="0.25">
      <c r="B140" t="s">
        <v>198</v>
      </c>
      <c r="F140" s="233"/>
      <c r="G140" s="233"/>
      <c r="H140" s="318"/>
      <c r="I140" s="233"/>
      <c r="J140" s="233"/>
      <c r="K140" s="233"/>
      <c r="L140" s="233"/>
      <c r="M140" s="233"/>
      <c r="N140" s="233"/>
      <c r="O140" s="233"/>
      <c r="P140" s="233"/>
      <c r="Q140" s="233"/>
      <c r="R140" s="233"/>
      <c r="S140" s="233"/>
    </row>
    <row r="141" spans="2:19" x14ac:dyDescent="0.25">
      <c r="B141" t="s">
        <v>199</v>
      </c>
      <c r="F141" s="233"/>
      <c r="G141" s="233"/>
      <c r="H141" s="318"/>
      <c r="I141" s="233"/>
      <c r="J141" s="233"/>
      <c r="K141" s="233"/>
      <c r="L141" s="233"/>
      <c r="M141" s="233"/>
      <c r="N141" s="233"/>
      <c r="O141" s="233"/>
      <c r="P141" s="233"/>
      <c r="Q141" s="233"/>
      <c r="R141" s="233"/>
      <c r="S141" s="233"/>
    </row>
    <row r="142" spans="2:19" x14ac:dyDescent="0.25">
      <c r="F142" s="233"/>
      <c r="G142" s="233"/>
      <c r="H142" s="318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  <c r="S142" s="233"/>
    </row>
    <row r="143" spans="2:19" x14ac:dyDescent="0.25">
      <c r="B143" s="88" t="s">
        <v>200</v>
      </c>
      <c r="C143" s="88"/>
      <c r="D143" s="91"/>
      <c r="F143" s="92"/>
      <c r="G143" s="92"/>
      <c r="H143" s="319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</row>
    <row r="144" spans="2:19" x14ac:dyDescent="0.25">
      <c r="B144" s="89" t="s">
        <v>203</v>
      </c>
      <c r="C144" s="89"/>
      <c r="F144" s="92"/>
      <c r="G144" s="92"/>
      <c r="H144" s="319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</row>
    <row r="145" spans="2:19" x14ac:dyDescent="0.25">
      <c r="B145" s="89" t="s">
        <v>204</v>
      </c>
      <c r="C145" s="89"/>
      <c r="F145" s="92"/>
      <c r="G145" s="92"/>
      <c r="H145" s="319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</row>
    <row r="146" spans="2:19" x14ac:dyDescent="0.25">
      <c r="F146" s="92"/>
      <c r="G146" s="92"/>
      <c r="H146" s="319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</row>
  </sheetData>
  <mergeCells count="12">
    <mergeCell ref="B106:E106"/>
    <mergeCell ref="B4:S4"/>
    <mergeCell ref="B7:S7"/>
    <mergeCell ref="B8:S8"/>
    <mergeCell ref="H9:O9"/>
    <mergeCell ref="C10:E10"/>
    <mergeCell ref="D13:E13"/>
    <mergeCell ref="D14:E14"/>
    <mergeCell ref="D15:E15"/>
    <mergeCell ref="D18:E18"/>
    <mergeCell ref="C26:C27"/>
    <mergeCell ref="D31:E31"/>
  </mergeCells>
  <pageMargins left="0.49" right="0.23622047244094491" top="0.74803149606299213" bottom="0.74803149606299213" header="0.31496062992125984" footer="0.31496062992125984"/>
  <pageSetup paperSize="5" scale="8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03D42854CD048A77F9F7C0E43C7D3" ma:contentTypeVersion="5" ma:contentTypeDescription="Create a new document." ma:contentTypeScope="" ma:versionID="ecac7722b04d11b9ea68bd8ed2f786bb">
  <xsd:schema xmlns:xsd="http://www.w3.org/2001/XMLSchema" xmlns:xs="http://www.w3.org/2001/XMLSchema" xmlns:p="http://schemas.microsoft.com/office/2006/metadata/properties" xmlns:ns3="a4eaaf5b-c3fc-4def-a098-161a228ecc00" targetNamespace="http://schemas.microsoft.com/office/2006/metadata/properties" ma:root="true" ma:fieldsID="fb43c412b80965acfc8d2afc60d023fc" ns3:_="">
    <xsd:import namespace="a4eaaf5b-c3fc-4def-a098-161a228ecc0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aaf5b-c3fc-4def-a098-161a228ecc0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9A2F19-9B85-42B1-8CB3-C691BEA7C2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aaf5b-c3fc-4def-a098-161a228ecc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96E67A-9725-4262-9430-970DB0DDF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5A43FB-86A1-4BE6-B638-58E7ACD9AC2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a4eaaf5b-c3fc-4def-a098-161a228ecc0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Hoja1 (2)</vt:lpstr>
      <vt:lpstr>'Hoja1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Arias</dc:creator>
  <cp:lastModifiedBy>Estefany Paulino Leiba</cp:lastModifiedBy>
  <cp:lastPrinted>2024-11-26T16:21:18Z</cp:lastPrinted>
  <dcterms:created xsi:type="dcterms:W3CDTF">2024-09-11T13:53:51Z</dcterms:created>
  <dcterms:modified xsi:type="dcterms:W3CDTF">2024-12-16T15:12:21Z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0x01010045E03D42854CD048A77F9F7C0E43C7D3</vt:lpwstr>
  </property>
</Properties>
</file>