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 paulino\Desktop\oai\OAI 2023\Presupuesto\Ejecucion presupuestaria\Diciembre\"/>
    </mc:Choice>
  </mc:AlternateContent>
  <bookViews>
    <workbookView xWindow="0" yWindow="0" windowWidth="21570" windowHeight="9000"/>
  </bookViews>
  <sheets>
    <sheet name="NUEVO (4)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7" l="1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7" i="7"/>
  <c r="S110" i="7"/>
  <c r="S93" i="7"/>
  <c r="S78" i="7"/>
  <c r="S48" i="7"/>
  <c r="S35" i="7"/>
  <c r="S23" i="7"/>
  <c r="S17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Q93" i="7"/>
  <c r="M93" i="7"/>
  <c r="R78" i="7"/>
  <c r="P78" i="7"/>
  <c r="M78" i="7"/>
  <c r="L78" i="7"/>
  <c r="F78" i="7"/>
  <c r="Q48" i="7"/>
  <c r="P48" i="7"/>
  <c r="I48" i="7"/>
  <c r="R35" i="7"/>
  <c r="P35" i="7"/>
  <c r="O35" i="7"/>
  <c r="M35" i="7"/>
  <c r="L35" i="7"/>
  <c r="J35" i="7"/>
  <c r="I35" i="7"/>
  <c r="F35" i="7"/>
  <c r="R23" i="7"/>
  <c r="Q23" i="7"/>
  <c r="P23" i="7"/>
  <c r="O23" i="7"/>
  <c r="N23" i="7"/>
  <c r="M23" i="7"/>
  <c r="L23" i="7"/>
  <c r="K23" i="7"/>
  <c r="J23" i="7"/>
  <c r="I23" i="7"/>
  <c r="H23" i="7"/>
  <c r="F23" i="7"/>
  <c r="R17" i="7"/>
  <c r="Q17" i="7"/>
  <c r="P17" i="7"/>
  <c r="O17" i="7"/>
  <c r="N17" i="7"/>
  <c r="N110" i="7" s="1"/>
  <c r="M17" i="7"/>
  <c r="L17" i="7"/>
  <c r="J17" i="7"/>
  <c r="I17" i="7"/>
  <c r="H17" i="7"/>
  <c r="F17" i="7"/>
  <c r="O110" i="7" l="1"/>
  <c r="O125" i="7" s="1"/>
  <c r="Q110" i="7"/>
  <c r="Q125" i="7" s="1"/>
  <c r="M110" i="7"/>
  <c r="M125" i="7" s="1"/>
  <c r="F110" i="7"/>
  <c r="F125" i="7" s="1"/>
  <c r="R110" i="7"/>
  <c r="P110" i="7"/>
  <c r="L110" i="7"/>
</calcChain>
</file>

<file path=xl/sharedStrings.xml><?xml version="1.0" encoding="utf-8"?>
<sst xmlns="http://schemas.openxmlformats.org/spreadsheetml/2006/main" count="650" uniqueCount="198">
  <si>
    <t xml:space="preserve">                         Año 2023</t>
  </si>
  <si>
    <t xml:space="preserve">                                      EJECUCION DE GASTOS Y APLICACIONES FINANCIERAS</t>
  </si>
  <si>
    <t xml:space="preserve">                          En RD$</t>
  </si>
  <si>
    <t xml:space="preserve">                      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</si>
  <si>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</si>
  <si>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</si>
  <si>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</si>
  <si>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</si>
  <si>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</si>
  <si>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</si>
  <si>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</si>
  <si>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</si>
  <si>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</si>
  <si>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</si>
  <si>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</si>
  <si>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</si>
  <si>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</si>
  <si>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</si>
  <si>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</si>
  <si>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</si>
  <si>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</si>
  <si>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</si>
  <si>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</si>
  <si>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</si>
  <si>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</si>
  <si>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</si>
  <si>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</si>
  <si>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</si>
  <si>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</si>
  <si>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</si>
  <si>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</si>
  <si>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</si>
  <si>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</si>
  <si>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</si>
  <si>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</si>
  <si>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</si>
  <si>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</si>
  <si>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</si>
  <si>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</si>
  <si>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</si>
  <si>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</si>
  <si>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</si>
  <si>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</si>
  <si>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</si>
  <si>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</si>
  <si>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</si>
  <si>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</si>
  <si>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</si>
  <si>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</si>
  <si>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</si>
  <si>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</si>
  <si>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</si>
  <si>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</si>
  <si>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</si>
  <si>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</si>
  <si>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</si>
  <si>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</si>
  <si>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</si>
  <si>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</si>
  <si>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</si>
  <si>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</si>
  <si>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</si>
  <si>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</si>
  <si>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</si>
  <si>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</si>
  <si>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</si>
  <si>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</si>
  <si>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</si>
  <si>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</si>
  <si>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</si>
  <si>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</si>
  <si>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</si>
  <si>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</si>
  <si>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</si>
  <si>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</si>
  <si>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</si>
  <si>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</si>
  <si>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</si>
  <si>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</si>
  <si>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</si>
  <si>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</si>
  <si>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</si>
  <si>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</si>
  <si>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</si>
  <si>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</si>
  <si>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</si>
  <si>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</si>
  <si>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</si>
  <si>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</si>
  <si>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</si>
  <si>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</si>
  <si>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</si>
  <si>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</si>
  <si>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</si>
  <si>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</si>
  <si>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</si>
  <si>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</si>
  <si>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</si>
  <si>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</si>
  <si>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</si>
  <si>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</si>
  <si>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</si>
  <si>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</si>
  <si>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</si>
  <si>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</si>
  <si>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</si>
  <si>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</si>
  <si>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</si>
  <si>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</si>
  <si>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</si>
  <si>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</si>
  <si>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</si>
  <si>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</si>
  <si>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</si>
  <si>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</si>
  <si>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</si>
  <si>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</si>
  <si>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</si>
  <si>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</si>
  <si>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</si>
  <si>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</si>
  <si>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</si>
  <si>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</si>
  <si>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</si>
  <si>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</si>
  <si>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</si>
  <si>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</si>
  <si>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</si>
  <si>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</si>
  <si>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</si>
  <si>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</si>
  <si>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</si>
  <si>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</si>
  <si>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</si>
  <si>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</si>
  <si>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</si>
  <si>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</si>
  <si>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</si>
  <si>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</si>
  <si>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</si>
  <si>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</si>
  <si>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</si>
  <si>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</si>
  <si>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</si>
  <si>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</si>
  <si>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</si>
  <si>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</si>
  <si>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</si>
  <si>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</si>
  <si>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</si>
  <si>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</si>
  <si>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</si>
  <si>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</si>
  <si>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</si>
  <si>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</si>
  <si>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</si>
  <si>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</si>
  <si>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</si>
  <si>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</si>
  <si>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</si>
  <si>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</si>
  <si>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</si>
  <si>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</si>
  <si>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</si>
  <si>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</si>
  <si>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</si>
  <si>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</si>
  <si>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</si>
  <si>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</si>
  <si>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</si>
  <si>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</si>
  <si>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</si>
  <si>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</si>
  <si>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</si>
  <si>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</si>
  <si>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</si>
  <si>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</si>
  <si>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</si>
  <si>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</si>
  <si>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</si>
  <si>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</si>
  <si>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</si>
  <si>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</si>
  <si>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</si>
  <si>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</si>
  <si>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</si>
  <si>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</si>
  <si>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ABRIL</t>
  </si>
  <si>
    <t>0</t>
  </si>
  <si>
    <t>MAYO</t>
  </si>
  <si>
    <t>JUNIO</t>
  </si>
  <si>
    <t>JULIO</t>
  </si>
  <si>
    <t>AGOSTO</t>
  </si>
  <si>
    <t>SEPTIEMBRE</t>
  </si>
  <si>
    <r>
      <t>B</t>
    </r>
    <r>
      <rPr>
        <b/>
        <sz val="8"/>
        <rFont val="Times New Roman"/>
        <family val="1"/>
      </rPr>
      <t>IENES MUEBLES ,INMUEBLES E INTANGIBLES</t>
    </r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</si>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</sst>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3" fillId="2" borderId="0" xfId="2" applyFont="1" applyFill="1"/>
    <xf numFmtId="0" fontId="7" fillId="2" borderId="0" xfId="2" applyFont="1" applyFill="1" applyAlignment="1">
      <alignment horizontal="center"/>
    </xf>
    <xf numFmtId="0" fontId="8" fillId="3" borderId="8" xfId="0" applyFont="1" applyFill="1" applyBorder="1"/>
    <xf numFmtId="0" fontId="9" fillId="3" borderId="9" xfId="0" applyFont="1" applyFill="1" applyBorder="1"/>
    <xf numFmtId="0" fontId="6" fillId="3" borderId="10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4" fillId="3" borderId="11" xfId="2" applyFont="1" applyFill="1" applyBorder="1" applyAlignment="1">
      <alignment horizontal="center" vertical="top"/>
    </xf>
    <xf numFmtId="0" fontId="2" fillId="0" borderId="10" xfId="2" applyBorder="1"/>
    <xf numFmtId="0" fontId="4" fillId="2" borderId="11" xfId="2" applyFont="1" applyFill="1" applyBorder="1" applyAlignment="1">
      <alignment horizontal="center" vertical="top"/>
    </xf>
    <xf numFmtId="0" fontId="4" fillId="2" borderId="6" xfId="2" applyFont="1" applyFill="1" applyBorder="1" applyAlignment="1">
      <alignment horizontal="center" vertical="top"/>
    </xf>
    <xf numFmtId="43" fontId="10" fillId="2" borderId="6" xfId="3" applyFont="1" applyFill="1" applyBorder="1" applyAlignment="1">
      <alignment horizontal="center" vertical="top"/>
    </xf>
    <xf numFmtId="43" fontId="4" fillId="0" borderId="12" xfId="2" applyNumberFormat="1" applyFont="1" applyBorder="1" applyAlignment="1">
      <alignment vertical="top"/>
    </xf>
    <xf numFmtId="49" fontId="4" fillId="0" borderId="3" xfId="2" applyNumberFormat="1" applyFont="1" applyBorder="1" applyAlignment="1">
      <alignment horizontal="right" vertical="top"/>
    </xf>
    <xf numFmtId="4" fontId="4" fillId="0" borderId="12" xfId="2" applyNumberFormat="1" applyFont="1" applyBorder="1" applyAlignment="1">
      <alignment horizontal="center" vertical="top"/>
    </xf>
    <xf numFmtId="4" fontId="4" fillId="0" borderId="1" xfId="2" applyNumberFormat="1" applyFont="1" applyBorder="1" applyAlignment="1">
      <alignment horizontal="center" vertical="top"/>
    </xf>
    <xf numFmtId="4" fontId="0" fillId="0" borderId="12" xfId="0" applyNumberFormat="1" applyBorder="1"/>
    <xf numFmtId="0" fontId="11" fillId="0" borderId="14" xfId="2" applyFont="1" applyBorder="1" applyAlignment="1">
      <alignment vertical="top"/>
    </xf>
    <xf numFmtId="0" fontId="11" fillId="0" borderId="15" xfId="2" applyFont="1" applyBorder="1" applyAlignment="1">
      <alignment vertical="top"/>
    </xf>
    <xf numFmtId="43" fontId="11" fillId="0" borderId="13" xfId="1" applyFont="1" applyBorder="1" applyAlignment="1">
      <alignment vertical="top"/>
    </xf>
    <xf numFmtId="49" fontId="11" fillId="0" borderId="16" xfId="2" applyNumberFormat="1" applyFont="1" applyBorder="1" applyAlignment="1">
      <alignment vertical="top"/>
    </xf>
    <xf numFmtId="4" fontId="11" fillId="0" borderId="14" xfId="2" applyNumberFormat="1" applyFont="1" applyBorder="1" applyAlignment="1">
      <alignment horizontal="center" vertical="top"/>
    </xf>
    <xf numFmtId="0" fontId="11" fillId="0" borderId="19" xfId="2" applyFont="1" applyBorder="1" applyAlignment="1">
      <alignment vertical="top"/>
    </xf>
    <xf numFmtId="43" fontId="11" fillId="0" borderId="17" xfId="1" applyFont="1" applyBorder="1" applyAlignment="1">
      <alignment vertical="top"/>
    </xf>
    <xf numFmtId="0" fontId="11" fillId="0" borderId="20" xfId="2" applyFont="1" applyBorder="1" applyAlignment="1">
      <alignment vertical="top"/>
    </xf>
    <xf numFmtId="4" fontId="11" fillId="0" borderId="18" xfId="2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21" xfId="1" applyNumberFormat="1" applyFont="1" applyFill="1" applyBorder="1" applyAlignment="1">
      <alignment horizontal="center" vertical="top"/>
    </xf>
    <xf numFmtId="43" fontId="11" fillId="0" borderId="21" xfId="1" applyFont="1" applyBorder="1" applyAlignment="1">
      <alignment vertical="top"/>
    </xf>
    <xf numFmtId="4" fontId="11" fillId="0" borderId="22" xfId="2" applyNumberFormat="1" applyFont="1" applyBorder="1" applyAlignment="1">
      <alignment horizontal="center" vertical="top"/>
    </xf>
    <xf numFmtId="164" fontId="4" fillId="0" borderId="12" xfId="4" applyFont="1" applyBorder="1" applyAlignment="1">
      <alignment vertical="top"/>
    </xf>
    <xf numFmtId="43" fontId="11" fillId="0" borderId="13" xfId="1" applyFont="1" applyFill="1" applyBorder="1" applyAlignment="1">
      <alignment vertical="top"/>
    </xf>
    <xf numFmtId="0" fontId="11" fillId="0" borderId="16" xfId="2" applyFont="1" applyBorder="1" applyAlignment="1">
      <alignment vertical="top"/>
    </xf>
    <xf numFmtId="164" fontId="11" fillId="0" borderId="13" xfId="4" applyFont="1" applyFill="1" applyBorder="1" applyAlignment="1">
      <alignment vertical="top"/>
    </xf>
    <xf numFmtId="43" fontId="11" fillId="0" borderId="17" xfId="1" applyFont="1" applyFill="1" applyBorder="1" applyAlignment="1">
      <alignment vertical="top"/>
    </xf>
    <xf numFmtId="49" fontId="11" fillId="0" borderId="13" xfId="1" applyNumberFormat="1" applyFont="1" applyFill="1" applyBorder="1" applyAlignment="1">
      <alignment horizontal="center" vertical="top"/>
    </xf>
    <xf numFmtId="164" fontId="11" fillId="0" borderId="17" xfId="4" applyFont="1" applyFill="1" applyBorder="1" applyAlignment="1">
      <alignment vertical="top"/>
    </xf>
    <xf numFmtId="0" fontId="11" fillId="0" borderId="22" xfId="2" applyFont="1" applyBorder="1" applyAlignment="1">
      <alignment vertical="top"/>
    </xf>
    <xf numFmtId="0" fontId="11" fillId="0" borderId="25" xfId="2" applyFont="1" applyBorder="1" applyAlignment="1">
      <alignment vertical="top"/>
    </xf>
    <xf numFmtId="0" fontId="11" fillId="0" borderId="0" xfId="2" applyFont="1" applyAlignment="1">
      <alignment vertical="top"/>
    </xf>
    <xf numFmtId="0" fontId="11" fillId="0" borderId="26" xfId="2" applyFont="1" applyBorder="1" applyAlignment="1">
      <alignment vertical="top"/>
    </xf>
    <xf numFmtId="0" fontId="11" fillId="0" borderId="21" xfId="2" applyFont="1" applyBorder="1" applyAlignment="1">
      <alignment vertical="top"/>
    </xf>
    <xf numFmtId="49" fontId="11" fillId="0" borderId="22" xfId="4" applyNumberFormat="1" applyFont="1" applyFill="1" applyBorder="1" applyAlignment="1">
      <alignment horizontal="center" vertical="top"/>
    </xf>
    <xf numFmtId="49" fontId="11" fillId="0" borderId="21" xfId="4" applyNumberFormat="1" applyFont="1" applyFill="1" applyBorder="1" applyAlignment="1">
      <alignment horizontal="center" vertical="top"/>
    </xf>
    <xf numFmtId="0" fontId="11" fillId="0" borderId="13" xfId="2" applyFont="1" applyBorder="1" applyAlignment="1">
      <alignment vertical="top"/>
    </xf>
    <xf numFmtId="0" fontId="11" fillId="0" borderId="4" xfId="2" applyFont="1" applyBorder="1" applyAlignment="1">
      <alignment vertical="top"/>
    </xf>
    <xf numFmtId="43" fontId="11" fillId="0" borderId="25" xfId="1" applyFont="1" applyFill="1" applyBorder="1" applyAlignment="1">
      <alignment vertical="top"/>
    </xf>
    <xf numFmtId="164" fontId="11" fillId="0" borderId="21" xfId="4" applyFont="1" applyFill="1" applyBorder="1" applyAlignment="1">
      <alignment vertical="top"/>
    </xf>
    <xf numFmtId="164" fontId="11" fillId="0" borderId="0" xfId="4" applyFont="1" applyFill="1" applyBorder="1" applyAlignment="1">
      <alignment vertical="top"/>
    </xf>
    <xf numFmtId="164" fontId="4" fillId="0" borderId="12" xfId="4" applyFont="1" applyFill="1" applyBorder="1" applyAlignment="1">
      <alignment vertical="top"/>
    </xf>
    <xf numFmtId="43" fontId="11" fillId="0" borderId="21" xfId="1" applyFont="1" applyFill="1" applyBorder="1" applyAlignment="1">
      <alignment vertical="top"/>
    </xf>
    <xf numFmtId="43" fontId="11" fillId="0" borderId="28" xfId="1" applyFont="1" applyFill="1" applyBorder="1" applyAlignment="1">
      <alignment vertical="top"/>
    </xf>
    <xf numFmtId="43" fontId="11" fillId="0" borderId="22" xfId="1" applyFont="1" applyFill="1" applyBorder="1" applyAlignment="1">
      <alignment vertical="top"/>
    </xf>
    <xf numFmtId="43" fontId="11" fillId="0" borderId="14" xfId="1" applyFont="1" applyFill="1" applyBorder="1" applyAlignment="1">
      <alignment vertical="top"/>
    </xf>
    <xf numFmtId="43" fontId="8" fillId="0" borderId="12" xfId="0" applyNumberFormat="1" applyFont="1" applyBorder="1"/>
    <xf numFmtId="49" fontId="4" fillId="0" borderId="12" xfId="2" applyNumberFormat="1" applyFont="1" applyBorder="1" applyAlignment="1">
      <alignment horizontal="right" vertical="top"/>
    </xf>
    <xf numFmtId="164" fontId="8" fillId="0" borderId="12" xfId="4" applyFont="1" applyFill="1" applyBorder="1"/>
    <xf numFmtId="43" fontId="11" fillId="0" borderId="4" xfId="1" applyFont="1" applyFill="1" applyBorder="1" applyAlignment="1">
      <alignment vertical="top"/>
    </xf>
    <xf numFmtId="49" fontId="11" fillId="0" borderId="4" xfId="4" applyNumberFormat="1" applyFont="1" applyFill="1" applyBorder="1" applyAlignment="1">
      <alignment horizontal="center" vertical="top"/>
    </xf>
    <xf numFmtId="49" fontId="11" fillId="0" borderId="28" xfId="4" applyNumberFormat="1" applyFont="1" applyFill="1" applyBorder="1" applyAlignment="1">
      <alignment horizontal="center" vertical="top"/>
    </xf>
    <xf numFmtId="0" fontId="11" fillId="0" borderId="28" xfId="2" applyFont="1" applyBorder="1" applyAlignment="1">
      <alignment vertical="top"/>
    </xf>
    <xf numFmtId="164" fontId="11" fillId="0" borderId="22" xfId="4" applyFont="1" applyFill="1" applyBorder="1" applyAlignment="1">
      <alignment vertical="top"/>
    </xf>
    <xf numFmtId="0" fontId="11" fillId="0" borderId="27" xfId="2" applyFont="1" applyBorder="1" applyAlignment="1">
      <alignment vertical="top"/>
    </xf>
    <xf numFmtId="49" fontId="11" fillId="0" borderId="0" xfId="4" applyNumberFormat="1" applyFont="1" applyFill="1" applyBorder="1" applyAlignment="1">
      <alignment horizontal="center" vertical="top"/>
    </xf>
    <xf numFmtId="0" fontId="4" fillId="0" borderId="12" xfId="2" applyFont="1" applyBorder="1" applyAlignment="1">
      <alignment vertical="top"/>
    </xf>
    <xf numFmtId="49" fontId="11" fillId="0" borderId="12" xfId="4" applyNumberFormat="1" applyFont="1" applyFill="1" applyBorder="1" applyAlignment="1">
      <alignment horizontal="center" vertical="top"/>
    </xf>
    <xf numFmtId="0" fontId="9" fillId="0" borderId="28" xfId="0" applyFont="1" applyBorder="1"/>
    <xf numFmtId="49" fontId="11" fillId="0" borderId="28" xfId="1" applyNumberFormat="1" applyFont="1" applyFill="1" applyBorder="1" applyAlignment="1">
      <alignment horizontal="center" vertical="top"/>
    </xf>
    <xf numFmtId="49" fontId="11" fillId="0" borderId="22" xfId="1" applyNumberFormat="1" applyFont="1" applyFill="1" applyBorder="1" applyAlignment="1">
      <alignment horizontal="center" vertical="top"/>
    </xf>
    <xf numFmtId="49" fontId="11" fillId="0" borderId="4" xfId="1" applyNumberFormat="1" applyFont="1" applyFill="1" applyBorder="1" applyAlignment="1">
      <alignment horizontal="center" vertical="top"/>
    </xf>
    <xf numFmtId="43" fontId="11" fillId="0" borderId="16" xfId="1" applyFont="1" applyFill="1" applyBorder="1" applyAlignment="1">
      <alignment vertical="top"/>
    </xf>
    <xf numFmtId="49" fontId="11" fillId="0" borderId="17" xfId="1" applyNumberFormat="1" applyFont="1" applyFill="1" applyBorder="1" applyAlignment="1">
      <alignment horizontal="center" vertical="top"/>
    </xf>
    <xf numFmtId="49" fontId="11" fillId="0" borderId="0" xfId="1" applyNumberFormat="1" applyFont="1" applyFill="1" applyBorder="1" applyAlignment="1">
      <alignment horizontal="center" vertical="top"/>
    </xf>
    <xf numFmtId="0" fontId="4" fillId="0" borderId="7" xfId="2" applyFont="1" applyBorder="1" applyAlignment="1">
      <alignment vertical="top"/>
    </xf>
    <xf numFmtId="49" fontId="11" fillId="0" borderId="29" xfId="4" applyNumberFormat="1" applyFont="1" applyFill="1" applyBorder="1" applyAlignment="1">
      <alignment horizontal="center" vertical="top"/>
    </xf>
    <xf numFmtId="49" fontId="11" fillId="0" borderId="7" xfId="4" applyNumberFormat="1" applyFont="1" applyFill="1" applyBorder="1" applyAlignment="1">
      <alignment horizontal="center" vertical="top"/>
    </xf>
    <xf numFmtId="0" fontId="4" fillId="0" borderId="11" xfId="2" applyFont="1" applyBorder="1" applyAlignment="1">
      <alignment vertical="top"/>
    </xf>
    <xf numFmtId="49" fontId="4" fillId="0" borderId="11" xfId="2" applyNumberFormat="1" applyFont="1" applyBorder="1" applyAlignment="1">
      <alignment horizontal="right" vertical="top"/>
    </xf>
    <xf numFmtId="49" fontId="11" fillId="0" borderId="8" xfId="4" applyNumberFormat="1" applyFont="1" applyFill="1" applyBorder="1" applyAlignment="1">
      <alignment horizontal="center" vertical="top"/>
    </xf>
    <xf numFmtId="49" fontId="11" fillId="0" borderId="11" xfId="4" applyNumberFormat="1" applyFont="1" applyFill="1" applyBorder="1" applyAlignment="1">
      <alignment horizontal="center" vertical="top"/>
    </xf>
    <xf numFmtId="49" fontId="11" fillId="0" borderId="15" xfId="1" applyNumberFormat="1" applyFont="1" applyFill="1" applyBorder="1" applyAlignment="1">
      <alignment horizontal="center" vertical="top"/>
    </xf>
    <xf numFmtId="0" fontId="6" fillId="0" borderId="0" xfId="2" applyFont="1"/>
    <xf numFmtId="164" fontId="6" fillId="0" borderId="0" xfId="4" applyFont="1" applyFill="1" applyBorder="1" applyAlignment="1"/>
    <xf numFmtId="0" fontId="6" fillId="0" borderId="12" xfId="2" applyFont="1" applyBorder="1"/>
    <xf numFmtId="164" fontId="6" fillId="0" borderId="12" xfId="4" applyFont="1" applyFill="1" applyBorder="1" applyAlignment="1"/>
    <xf numFmtId="49" fontId="11" fillId="2" borderId="22" xfId="1" applyNumberFormat="1" applyFont="1" applyFill="1" applyBorder="1" applyAlignment="1">
      <alignment horizontal="center" vertical="top"/>
    </xf>
    <xf numFmtId="49" fontId="11" fillId="2" borderId="14" xfId="1" applyNumberFormat="1" applyFont="1" applyFill="1" applyBorder="1" applyAlignment="1">
      <alignment horizontal="center" vertical="top"/>
    </xf>
    <xf numFmtId="0" fontId="6" fillId="0" borderId="15" xfId="2" applyFont="1" applyBorder="1"/>
    <xf numFmtId="49" fontId="11" fillId="2" borderId="13" xfId="1" applyNumberFormat="1" applyFont="1" applyFill="1" applyBorder="1" applyAlignment="1">
      <alignment horizontal="center" vertical="top"/>
    </xf>
    <xf numFmtId="49" fontId="6" fillId="0" borderId="13" xfId="4" applyNumberFormat="1" applyFont="1" applyFill="1" applyBorder="1" applyAlignment="1"/>
    <xf numFmtId="49" fontId="6" fillId="0" borderId="14" xfId="4" applyNumberFormat="1" applyFont="1" applyFill="1" applyBorder="1" applyAlignment="1"/>
    <xf numFmtId="0" fontId="6" fillId="0" borderId="19" xfId="2" applyFont="1" applyBorder="1"/>
    <xf numFmtId="0" fontId="6" fillId="0" borderId="25" xfId="2" applyFont="1" applyBorder="1"/>
    <xf numFmtId="49" fontId="6" fillId="0" borderId="21" xfId="4" applyNumberFormat="1" applyFont="1" applyFill="1" applyBorder="1" applyAlignment="1"/>
    <xf numFmtId="49" fontId="6" fillId="0" borderId="22" xfId="4" applyNumberFormat="1" applyFont="1" applyFill="1" applyBorder="1" applyAlignment="1"/>
    <xf numFmtId="49" fontId="11" fillId="0" borderId="12" xfId="1" applyNumberFormat="1" applyFont="1" applyFill="1" applyBorder="1" applyAlignment="1">
      <alignment horizontal="center" vertical="top"/>
    </xf>
    <xf numFmtId="49" fontId="2" fillId="0" borderId="12" xfId="4" applyNumberFormat="1" applyFont="1" applyFill="1" applyBorder="1" applyAlignment="1">
      <alignment horizontal="center"/>
    </xf>
    <xf numFmtId="49" fontId="2" fillId="0" borderId="0" xfId="4" applyNumberFormat="1" applyFont="1" applyFill="1" applyBorder="1" applyAlignment="1">
      <alignment horizontal="center"/>
    </xf>
    <xf numFmtId="164" fontId="6" fillId="3" borderId="12" xfId="4" applyFont="1" applyFill="1" applyBorder="1" applyAlignme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12" fillId="0" borderId="0" xfId="0" applyNumberFormat="1" applyFont="1"/>
    <xf numFmtId="43" fontId="9" fillId="0" borderId="0" xfId="0" applyNumberFormat="1" applyFont="1"/>
    <xf numFmtId="43" fontId="4" fillId="3" borderId="11" xfId="3" applyFont="1" applyFill="1" applyBorder="1" applyAlignment="1">
      <alignment horizontal="center" vertical="top"/>
    </xf>
    <xf numFmtId="4" fontId="13" fillId="0" borderId="12" xfId="0" applyNumberFormat="1" applyFont="1" applyBorder="1"/>
    <xf numFmtId="0" fontId="15" fillId="2" borderId="11" xfId="2" applyFont="1" applyFill="1" applyBorder="1" applyAlignment="1">
      <alignment horizontal="center" vertical="top"/>
    </xf>
    <xf numFmtId="4" fontId="15" fillId="0" borderId="12" xfId="2" applyNumberFormat="1" applyFont="1" applyBorder="1" applyAlignment="1">
      <alignment horizontal="center" vertical="top"/>
    </xf>
    <xf numFmtId="4" fontId="16" fillId="0" borderId="14" xfId="2" applyNumberFormat="1" applyFont="1" applyBorder="1" applyAlignment="1">
      <alignment horizontal="center" vertical="top"/>
    </xf>
    <xf numFmtId="4" fontId="16" fillId="0" borderId="18" xfId="2" applyNumberFormat="1" applyFont="1" applyBorder="1" applyAlignment="1">
      <alignment horizontal="center" vertical="top"/>
    </xf>
    <xf numFmtId="49" fontId="16" fillId="0" borderId="14" xfId="1" applyNumberFormat="1" applyFont="1" applyFill="1" applyBorder="1" applyAlignment="1">
      <alignment horizontal="center" vertical="top"/>
    </xf>
    <xf numFmtId="164" fontId="15" fillId="0" borderId="12" xfId="4" applyFont="1" applyBorder="1" applyAlignment="1">
      <alignment vertical="top"/>
    </xf>
    <xf numFmtId="164" fontId="16" fillId="0" borderId="13" xfId="4" applyFont="1" applyFill="1" applyBorder="1" applyAlignment="1">
      <alignment vertical="top"/>
    </xf>
    <xf numFmtId="49" fontId="16" fillId="0" borderId="13" xfId="1" applyNumberFormat="1" applyFont="1" applyFill="1" applyBorder="1" applyAlignment="1">
      <alignment horizontal="center" vertical="top"/>
    </xf>
    <xf numFmtId="164" fontId="16" fillId="0" borderId="17" xfId="4" applyFont="1" applyFill="1" applyBorder="1" applyAlignment="1">
      <alignment vertical="top"/>
    </xf>
    <xf numFmtId="49" fontId="16" fillId="0" borderId="22" xfId="4" applyNumberFormat="1" applyFont="1" applyFill="1" applyBorder="1" applyAlignment="1">
      <alignment horizontal="center" vertical="top"/>
    </xf>
    <xf numFmtId="164" fontId="16" fillId="0" borderId="21" xfId="4" applyFont="1" applyFill="1" applyBorder="1" applyAlignment="1">
      <alignment vertical="top"/>
    </xf>
    <xf numFmtId="164" fontId="15" fillId="0" borderId="12" xfId="4" applyFont="1" applyFill="1" applyBorder="1" applyAlignment="1">
      <alignment vertical="top"/>
    </xf>
    <xf numFmtId="49" fontId="16" fillId="0" borderId="21" xfId="4" applyNumberFormat="1" applyFont="1" applyFill="1" applyBorder="1" applyAlignment="1">
      <alignment horizontal="center" vertical="top"/>
    </xf>
    <xf numFmtId="164" fontId="16" fillId="0" borderId="4" xfId="4" applyFont="1" applyFill="1" applyBorder="1" applyAlignment="1">
      <alignment vertical="top"/>
    </xf>
    <xf numFmtId="49" fontId="16" fillId="0" borderId="4" xfId="4" applyNumberFormat="1" applyFont="1" applyFill="1" applyBorder="1" applyAlignment="1">
      <alignment horizontal="center" vertical="top"/>
    </xf>
    <xf numFmtId="165" fontId="11" fillId="0" borderId="14" xfId="1" applyNumberFormat="1" applyFont="1" applyFill="1" applyBorder="1" applyAlignment="1">
      <alignment horizontal="center" vertical="top"/>
    </xf>
    <xf numFmtId="165" fontId="11" fillId="0" borderId="22" xfId="4" applyNumberFormat="1" applyFont="1" applyFill="1" applyBorder="1" applyAlignment="1">
      <alignment vertical="top"/>
    </xf>
    <xf numFmtId="4" fontId="13" fillId="3" borderId="12" xfId="0" applyNumberFormat="1" applyFont="1" applyFill="1" applyBorder="1"/>
    <xf numFmtId="43" fontId="14" fillId="0" borderId="12" xfId="1" applyFont="1" applyBorder="1"/>
    <xf numFmtId="0" fontId="8" fillId="3" borderId="7" xfId="0" applyFont="1" applyFill="1" applyBorder="1"/>
    <xf numFmtId="0" fontId="8" fillId="3" borderId="11" xfId="0" applyFont="1" applyFill="1" applyBorder="1"/>
    <xf numFmtId="0" fontId="6" fillId="3" borderId="7" xfId="2" applyFont="1" applyFill="1" applyBorder="1" applyAlignment="1">
      <alignment horizontal="center"/>
    </xf>
    <xf numFmtId="4" fontId="0" fillId="0" borderId="11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164" fontId="11" fillId="0" borderId="18" xfId="4" applyFont="1" applyFill="1" applyBorder="1" applyAlignment="1">
      <alignment vertical="top"/>
    </xf>
    <xf numFmtId="165" fontId="11" fillId="0" borderId="22" xfId="4" applyNumberFormat="1" applyFont="1" applyFill="1" applyBorder="1" applyAlignment="1">
      <alignment horizontal="center" vertical="top"/>
    </xf>
    <xf numFmtId="4" fontId="0" fillId="0" borderId="0" xfId="0" applyNumberFormat="1"/>
    <xf numFmtId="4" fontId="0" fillId="0" borderId="13" xfId="0" applyNumberFormat="1" applyBorder="1"/>
    <xf numFmtId="4" fontId="0" fillId="0" borderId="28" xfId="0" applyNumberFormat="1" applyBorder="1"/>
    <xf numFmtId="4" fontId="0" fillId="0" borderId="7" xfId="0" applyNumberFormat="1" applyBorder="1"/>
    <xf numFmtId="164" fontId="11" fillId="0" borderId="28" xfId="4" applyFont="1" applyFill="1" applyBorder="1" applyAlignment="1">
      <alignment vertical="top"/>
    </xf>
    <xf numFmtId="49" fontId="11" fillId="0" borderId="14" xfId="4" applyNumberFormat="1" applyFont="1" applyFill="1" applyBorder="1" applyAlignment="1">
      <alignment horizontal="center" vertical="top"/>
    </xf>
    <xf numFmtId="0" fontId="0" fillId="0" borderId="22" xfId="0" applyBorder="1"/>
    <xf numFmtId="4" fontId="0" fillId="0" borderId="4" xfId="0" applyNumberFormat="1" applyBorder="1"/>
    <xf numFmtId="4" fontId="0" fillId="0" borderId="22" xfId="0" applyNumberFormat="1" applyBorder="1"/>
    <xf numFmtId="4" fontId="0" fillId="0" borderId="1" xfId="0" applyNumberFormat="1" applyBorder="1"/>
    <xf numFmtId="43" fontId="4" fillId="0" borderId="12" xfId="1" applyFont="1" applyFill="1" applyBorder="1" applyAlignment="1">
      <alignment vertical="top"/>
    </xf>
    <xf numFmtId="49" fontId="11" fillId="0" borderId="26" xfId="4" applyNumberFormat="1" applyFont="1" applyFill="1" applyBorder="1" applyAlignment="1">
      <alignment horizontal="center" vertical="top"/>
    </xf>
    <xf numFmtId="164" fontId="6" fillId="3" borderId="1" xfId="4" applyFont="1" applyFill="1" applyBorder="1" applyAlignment="1"/>
    <xf numFmtId="49" fontId="6" fillId="0" borderId="18" xfId="4" applyNumberFormat="1" applyFont="1" applyFill="1" applyBorder="1" applyAlignme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4" fontId="13" fillId="3" borderId="3" xfId="0" applyNumberFormat="1" applyFont="1" applyFill="1" applyBorder="1"/>
    <xf numFmtId="0" fontId="9" fillId="3" borderId="6" xfId="0" applyFont="1" applyFill="1" applyBorder="1"/>
    <xf numFmtId="0" fontId="7" fillId="3" borderId="6" xfId="2" applyFont="1" applyFill="1" applyBorder="1" applyAlignment="1">
      <alignment horizontal="center"/>
    </xf>
    <xf numFmtId="4" fontId="0" fillId="0" borderId="14" xfId="0" applyNumberFormat="1" applyBorder="1"/>
    <xf numFmtId="4" fontId="0" fillId="0" borderId="18" xfId="0" applyNumberFormat="1" applyBorder="1"/>
    <xf numFmtId="4" fontId="0" fillId="0" borderId="32" xfId="0" applyNumberFormat="1" applyBorder="1"/>
    <xf numFmtId="4" fontId="0" fillId="5" borderId="12" xfId="0" applyNumberFormat="1" applyFill="1" applyBorder="1"/>
    <xf numFmtId="4" fontId="13" fillId="0" borderId="7" xfId="0" applyNumberFormat="1" applyFont="1" applyBorder="1"/>
    <xf numFmtId="164" fontId="6" fillId="5" borderId="11" xfId="4" applyFont="1" applyFill="1" applyBorder="1" applyAlignment="1"/>
    <xf numFmtId="164" fontId="6" fillId="5" borderId="12" xfId="4" applyFont="1" applyFill="1" applyBorder="1" applyAlignment="1"/>
    <xf numFmtId="49" fontId="4" fillId="5" borderId="3" xfId="2" applyNumberFormat="1" applyFont="1" applyFill="1" applyBorder="1" applyAlignment="1">
      <alignment horizontal="right" vertical="top"/>
    </xf>
    <xf numFmtId="43" fontId="6" fillId="5" borderId="11" xfId="2" applyNumberFormat="1" applyFont="1" applyFill="1" applyBorder="1"/>
    <xf numFmtId="43" fontId="6" fillId="6" borderId="12" xfId="2" applyNumberFormat="1" applyFont="1" applyFill="1" applyBorder="1"/>
    <xf numFmtId="49" fontId="4" fillId="6" borderId="3" xfId="2" applyNumberFormat="1" applyFont="1" applyFill="1" applyBorder="1" applyAlignment="1">
      <alignment horizontal="right" vertical="top"/>
    </xf>
    <xf numFmtId="4" fontId="0" fillId="5" borderId="11" xfId="0" applyNumberFormat="1" applyFill="1" applyBorder="1"/>
    <xf numFmtId="49" fontId="11" fillId="0" borderId="16" xfId="4" applyNumberFormat="1" applyFont="1" applyFill="1" applyBorder="1" applyAlignment="1">
      <alignment horizontal="center" vertical="top"/>
    </xf>
    <xf numFmtId="164" fontId="8" fillId="0" borderId="7" xfId="4" applyFont="1" applyFill="1" applyBorder="1"/>
    <xf numFmtId="4" fontId="0" fillId="0" borderId="6" xfId="0" applyNumberFormat="1" applyBorder="1"/>
    <xf numFmtId="4" fontId="13" fillId="3" borderId="7" xfId="0" applyNumberFormat="1" applyFont="1" applyFill="1" applyBorder="1"/>
    <xf numFmtId="0" fontId="17" fillId="0" borderId="11" xfId="2" applyFont="1" applyBorder="1"/>
    <xf numFmtId="49" fontId="17" fillId="0" borderId="8" xfId="2" applyNumberFormat="1" applyFont="1" applyBorder="1" applyAlignment="1">
      <alignment horizontal="center"/>
    </xf>
    <xf numFmtId="0" fontId="17" fillId="0" borderId="10" xfId="2" applyFont="1" applyBorder="1"/>
    <xf numFmtId="49" fontId="10" fillId="0" borderId="12" xfId="2" applyNumberFormat="1" applyFont="1" applyBorder="1" applyAlignment="1">
      <alignment horizontal="center" vertical="top"/>
    </xf>
    <xf numFmtId="0" fontId="10" fillId="0" borderId="1" xfId="2" applyFont="1" applyBorder="1" applyAlignment="1">
      <alignment vertical="top"/>
    </xf>
    <xf numFmtId="0" fontId="10" fillId="0" borderId="3" xfId="2" applyFont="1" applyBorder="1" applyAlignment="1">
      <alignment vertical="top"/>
    </xf>
    <xf numFmtId="49" fontId="10" fillId="0" borderId="13" xfId="2" applyNumberFormat="1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8" fillId="0" borderId="14" xfId="2" applyFont="1" applyBorder="1" applyAlignment="1">
      <alignment vertical="top"/>
    </xf>
    <xf numFmtId="0" fontId="18" fillId="0" borderId="15" xfId="2" applyFont="1" applyBorder="1" applyAlignment="1">
      <alignment vertical="top"/>
    </xf>
    <xf numFmtId="49" fontId="10" fillId="0" borderId="17" xfId="2" applyNumberFormat="1" applyFont="1" applyBorder="1" applyAlignment="1">
      <alignment horizontal="center" vertical="top"/>
    </xf>
    <xf numFmtId="0" fontId="10" fillId="0" borderId="17" xfId="2" applyFont="1" applyBorder="1" applyAlignment="1">
      <alignment horizontal="center" vertical="top"/>
    </xf>
    <xf numFmtId="0" fontId="18" fillId="0" borderId="18" xfId="2" applyFont="1" applyBorder="1" applyAlignment="1">
      <alignment vertical="top"/>
    </xf>
    <xf numFmtId="0" fontId="18" fillId="0" borderId="19" xfId="2" applyFont="1" applyBorder="1" applyAlignment="1">
      <alignment vertical="top"/>
    </xf>
    <xf numFmtId="0" fontId="10" fillId="0" borderId="12" xfId="2" applyFont="1" applyBorder="1" applyAlignment="1">
      <alignment horizontal="center" vertical="top"/>
    </xf>
    <xf numFmtId="0" fontId="18" fillId="0" borderId="23" xfId="2" applyFont="1" applyBorder="1" applyAlignment="1">
      <alignment vertical="top"/>
    </xf>
    <xf numFmtId="0" fontId="18" fillId="0" borderId="24" xfId="2" applyFont="1" applyBorder="1" applyAlignment="1">
      <alignment vertical="top"/>
    </xf>
    <xf numFmtId="0" fontId="10" fillId="0" borderId="21" xfId="2" applyFont="1" applyBorder="1" applyAlignment="1">
      <alignment horizontal="center" vertical="top"/>
    </xf>
    <xf numFmtId="0" fontId="18" fillId="0" borderId="22" xfId="2" applyFont="1" applyBorder="1" applyAlignment="1">
      <alignment vertical="top"/>
    </xf>
    <xf numFmtId="0" fontId="18" fillId="0" borderId="25" xfId="2" applyFont="1" applyBorder="1" applyAlignment="1">
      <alignment vertical="top"/>
    </xf>
    <xf numFmtId="0" fontId="10" fillId="0" borderId="22" xfId="2" applyFont="1" applyBorder="1" applyAlignment="1">
      <alignment horizontal="center" vertical="top"/>
    </xf>
    <xf numFmtId="0" fontId="18" fillId="0" borderId="26" xfId="2" applyFont="1" applyBorder="1" applyAlignment="1">
      <alignment vertical="top"/>
    </xf>
    <xf numFmtId="0" fontId="10" fillId="0" borderId="4" xfId="2" applyFont="1" applyBorder="1" applyAlignment="1">
      <alignment horizontal="center" vertical="top"/>
    </xf>
    <xf numFmtId="0" fontId="10" fillId="0" borderId="14" xfId="2" applyFont="1" applyBorder="1" applyAlignment="1">
      <alignment horizontal="center" vertical="top"/>
    </xf>
    <xf numFmtId="0" fontId="18" fillId="0" borderId="16" xfId="2" applyFont="1" applyBorder="1" applyAlignment="1">
      <alignment vertical="top"/>
    </xf>
    <xf numFmtId="0" fontId="10" fillId="0" borderId="27" xfId="2" applyFont="1" applyBorder="1" applyAlignment="1">
      <alignment horizontal="center" vertical="top"/>
    </xf>
    <xf numFmtId="0" fontId="18" fillId="0" borderId="4" xfId="2" applyFont="1" applyBorder="1" applyAlignment="1">
      <alignment vertical="top"/>
    </xf>
    <xf numFmtId="0" fontId="18" fillId="0" borderId="0" xfId="2" applyFont="1" applyAlignment="1">
      <alignment vertical="top"/>
    </xf>
    <xf numFmtId="0" fontId="10" fillId="0" borderId="28" xfId="2" applyFont="1" applyBorder="1" applyAlignment="1">
      <alignment horizontal="center" vertical="top"/>
    </xf>
    <xf numFmtId="0" fontId="18" fillId="0" borderId="20" xfId="2" applyFont="1" applyBorder="1" applyAlignment="1">
      <alignment vertical="top"/>
    </xf>
    <xf numFmtId="0" fontId="10" fillId="0" borderId="3" xfId="2" applyFont="1" applyBorder="1" applyAlignment="1">
      <alignment horizontal="center" vertical="top"/>
    </xf>
    <xf numFmtId="0" fontId="19" fillId="0" borderId="1" xfId="0" applyFont="1" applyBorder="1"/>
    <xf numFmtId="0" fontId="19" fillId="0" borderId="2" xfId="0" applyFont="1" applyBorder="1"/>
    <xf numFmtId="0" fontId="18" fillId="0" borderId="27" xfId="2" applyFont="1" applyBorder="1" applyAlignment="1">
      <alignment vertical="top"/>
    </xf>
    <xf numFmtId="0" fontId="10" fillId="0" borderId="25" xfId="2" applyFont="1" applyBorder="1" applyAlignment="1">
      <alignment horizontal="center" vertical="top"/>
    </xf>
    <xf numFmtId="0" fontId="18" fillId="0" borderId="1" xfId="2" applyFont="1" applyBorder="1" applyAlignment="1">
      <alignment vertical="top"/>
    </xf>
    <xf numFmtId="0" fontId="18" fillId="0" borderId="3" xfId="2" applyFont="1" applyBorder="1" applyAlignment="1">
      <alignment vertical="top"/>
    </xf>
    <xf numFmtId="0" fontId="10" fillId="0" borderId="0" xfId="2" applyFont="1" applyAlignment="1">
      <alignment horizontal="center" vertical="top"/>
    </xf>
    <xf numFmtId="0" fontId="10" fillId="0" borderId="15" xfId="2" applyFont="1" applyBorder="1" applyAlignment="1">
      <alignment horizontal="center" vertical="top"/>
    </xf>
    <xf numFmtId="49" fontId="10" fillId="0" borderId="6" xfId="2" applyNumberFormat="1" applyFont="1" applyBorder="1" applyAlignment="1">
      <alignment horizontal="center" vertical="top"/>
    </xf>
    <xf numFmtId="0" fontId="10" fillId="0" borderId="5" xfId="2" applyFont="1" applyBorder="1" applyAlignment="1">
      <alignment horizontal="center" vertical="top"/>
    </xf>
    <xf numFmtId="0" fontId="10" fillId="0" borderId="0" xfId="2" applyFont="1" applyAlignment="1">
      <alignment vertical="top"/>
    </xf>
    <xf numFmtId="0" fontId="10" fillId="0" borderId="11" xfId="2" applyFont="1" applyBorder="1" applyAlignment="1">
      <alignment horizontal="center" vertical="top"/>
    </xf>
    <xf numFmtId="0" fontId="10" fillId="0" borderId="10" xfId="2" applyFont="1" applyBorder="1" applyAlignment="1">
      <alignment horizontal="center" vertical="top"/>
    </xf>
    <xf numFmtId="0" fontId="10" fillId="0" borderId="9" xfId="2" applyFont="1" applyBorder="1" applyAlignment="1">
      <alignment vertical="top"/>
    </xf>
    <xf numFmtId="0" fontId="7" fillId="0" borderId="0" xfId="2" applyFont="1"/>
    <xf numFmtId="0" fontId="7" fillId="0" borderId="7" xfId="2" applyFont="1" applyBorder="1"/>
    <xf numFmtId="0" fontId="7" fillId="0" borderId="29" xfId="2" applyFont="1" applyBorder="1"/>
    <xf numFmtId="0" fontId="7" fillId="0" borderId="30" xfId="2" applyFont="1" applyBorder="1"/>
    <xf numFmtId="0" fontId="7" fillId="0" borderId="22" xfId="2" applyFont="1" applyBorder="1"/>
    <xf numFmtId="0" fontId="17" fillId="0" borderId="22" xfId="2" applyFont="1" applyBorder="1"/>
    <xf numFmtId="0" fontId="17" fillId="0" borderId="26" xfId="2" applyFont="1" applyBorder="1"/>
    <xf numFmtId="0" fontId="7" fillId="0" borderId="4" xfId="2" applyFont="1" applyBorder="1"/>
    <xf numFmtId="0" fontId="17" fillId="0" borderId="4" xfId="2" applyFont="1" applyBorder="1"/>
    <xf numFmtId="0" fontId="17" fillId="0" borderId="0" xfId="2" applyFont="1"/>
    <xf numFmtId="0" fontId="19" fillId="0" borderId="22" xfId="0" applyFont="1" applyBorder="1"/>
    <xf numFmtId="0" fontId="7" fillId="0" borderId="14" xfId="2" applyFont="1" applyBorder="1"/>
    <xf numFmtId="0" fontId="19" fillId="0" borderId="14" xfId="0" applyFont="1" applyBorder="1"/>
    <xf numFmtId="0" fontId="17" fillId="0" borderId="14" xfId="2" applyFont="1" applyBorder="1"/>
    <xf numFmtId="0" fontId="17" fillId="0" borderId="16" xfId="2" applyFont="1" applyBorder="1"/>
    <xf numFmtId="0" fontId="7" fillId="0" borderId="13" xfId="2" applyFont="1" applyBorder="1"/>
    <xf numFmtId="0" fontId="7" fillId="0" borderId="15" xfId="2" applyFont="1" applyBorder="1"/>
    <xf numFmtId="0" fontId="7" fillId="0" borderId="17" xfId="2" applyFont="1" applyBorder="1"/>
    <xf numFmtId="0" fontId="17" fillId="0" borderId="18" xfId="2" applyFont="1" applyBorder="1"/>
    <xf numFmtId="0" fontId="17" fillId="0" borderId="19" xfId="2" applyFont="1" applyBorder="1"/>
    <xf numFmtId="0" fontId="7" fillId="0" borderId="18" xfId="2" applyFont="1" applyBorder="1"/>
    <xf numFmtId="0" fontId="7" fillId="0" borderId="19" xfId="2" applyFont="1" applyBorder="1"/>
    <xf numFmtId="0" fontId="7" fillId="0" borderId="21" xfId="2" applyFont="1" applyBorder="1"/>
    <xf numFmtId="0" fontId="7" fillId="0" borderId="25" xfId="2" applyFont="1" applyBorder="1"/>
    <xf numFmtId="0" fontId="7" fillId="0" borderId="8" xfId="2" applyFont="1" applyBorder="1"/>
    <xf numFmtId="0" fontId="7" fillId="0" borderId="9" xfId="2" applyFont="1" applyBorder="1"/>
    <xf numFmtId="0" fontId="7" fillId="0" borderId="10" xfId="2" applyFont="1" applyBorder="1"/>
    <xf numFmtId="0" fontId="7" fillId="3" borderId="1" xfId="2" applyFont="1" applyFill="1" applyBorder="1"/>
    <xf numFmtId="0" fontId="7" fillId="3" borderId="2" xfId="2" applyFont="1" applyFill="1" applyBorder="1"/>
    <xf numFmtId="4" fontId="0" fillId="0" borderId="25" xfId="0" applyNumberFormat="1" applyBorder="1"/>
    <xf numFmtId="4" fontId="0" fillId="0" borderId="29" xfId="0" applyNumberFormat="1" applyBorder="1"/>
    <xf numFmtId="49" fontId="11" fillId="0" borderId="32" xfId="1" applyNumberFormat="1" applyFont="1" applyFill="1" applyBorder="1" applyAlignment="1">
      <alignment horizontal="center" vertical="top"/>
    </xf>
    <xf numFmtId="4" fontId="13" fillId="2" borderId="12" xfId="0" applyNumberFormat="1" applyFont="1" applyFill="1" applyBorder="1"/>
    <xf numFmtId="0" fontId="0" fillId="0" borderId="21" xfId="0" applyBorder="1"/>
    <xf numFmtId="4" fontId="0" fillId="0" borderId="8" xfId="0" applyNumberFormat="1" applyBorder="1"/>
    <xf numFmtId="4" fontId="0" fillId="0" borderId="19" xfId="0" applyNumberFormat="1" applyBorder="1"/>
    <xf numFmtId="0" fontId="7" fillId="3" borderId="32" xfId="2" applyFont="1" applyFill="1" applyBorder="1" applyAlignment="1">
      <alignment horizontal="center"/>
    </xf>
    <xf numFmtId="43" fontId="4" fillId="3" borderId="8" xfId="3" applyFont="1" applyFill="1" applyBorder="1" applyAlignment="1">
      <alignment horizontal="center" vertical="top"/>
    </xf>
    <xf numFmtId="0" fontId="0" fillId="0" borderId="28" xfId="0" applyBorder="1"/>
    <xf numFmtId="43" fontId="20" fillId="2" borderId="12" xfId="1" applyFont="1" applyFill="1" applyBorder="1"/>
    <xf numFmtId="4" fontId="13" fillId="5" borderId="7" xfId="0" applyNumberFormat="1" applyFont="1" applyFill="1" applyBorder="1"/>
    <xf numFmtId="4" fontId="13" fillId="0" borderId="1" xfId="0" applyNumberFormat="1" applyFont="1" applyBorder="1"/>
    <xf numFmtId="4" fontId="13" fillId="0" borderId="0" xfId="0" applyNumberFormat="1" applyFont="1"/>
    <xf numFmtId="4" fontId="13" fillId="0" borderId="30" xfId="0" applyNumberFormat="1" applyFont="1" applyBorder="1"/>
    <xf numFmtId="0" fontId="0" fillId="0" borderId="4" xfId="0" applyBorder="1"/>
    <xf numFmtId="0" fontId="7" fillId="2" borderId="3" xfId="2" applyFont="1" applyFill="1" applyBorder="1" applyAlignment="1">
      <alignment horizontal="center"/>
    </xf>
    <xf numFmtId="0" fontId="7" fillId="3" borderId="4" xfId="2" applyFont="1" applyFill="1" applyBorder="1" applyAlignment="1">
      <alignment horizontal="center"/>
    </xf>
    <xf numFmtId="43" fontId="4" fillId="3" borderId="14" xfId="3" applyFont="1" applyFill="1" applyBorder="1" applyAlignment="1">
      <alignment horizontal="center" vertical="top"/>
    </xf>
    <xf numFmtId="0" fontId="7" fillId="3" borderId="7" xfId="2" applyFont="1" applyFill="1" applyBorder="1" applyAlignment="1">
      <alignment horizontal="center"/>
    </xf>
    <xf numFmtId="43" fontId="10" fillId="3" borderId="11" xfId="3" applyFont="1" applyFill="1" applyBorder="1" applyAlignment="1">
      <alignment horizontal="center" vertical="top"/>
    </xf>
    <xf numFmtId="43" fontId="0" fillId="0" borderId="17" xfId="1" applyFont="1" applyBorder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15" fillId="0" borderId="0" xfId="2" applyFont="1" applyAlignment="1">
      <alignment horizontal="center"/>
    </xf>
    <xf numFmtId="0" fontId="10" fillId="0" borderId="1" xfId="2" applyFont="1" applyBorder="1" applyAlignment="1">
      <alignment vertical="top"/>
    </xf>
    <xf numFmtId="0" fontId="10" fillId="0" borderId="3" xfId="2" applyFont="1" applyBorder="1" applyAlignment="1">
      <alignment vertical="top"/>
    </xf>
    <xf numFmtId="0" fontId="7" fillId="4" borderId="1" xfId="2" applyFont="1" applyFill="1" applyBorder="1"/>
    <xf numFmtId="0" fontId="7" fillId="4" borderId="2" xfId="2" applyFont="1" applyFill="1" applyBorder="1"/>
    <xf numFmtId="0" fontId="7" fillId="4" borderId="3" xfId="2" applyFont="1" applyFill="1" applyBorder="1"/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6" fillId="3" borderId="29" xfId="2" applyFont="1" applyFill="1" applyBorder="1" applyAlignment="1">
      <alignment horizontal="center"/>
    </xf>
    <xf numFmtId="0" fontId="6" fillId="3" borderId="31" xfId="2" applyFont="1" applyFill="1" applyBorder="1" applyAlignment="1">
      <alignment horizontal="center"/>
    </xf>
    <xf numFmtId="0" fontId="6" fillId="3" borderId="30" xfId="2" applyFont="1" applyFill="1" applyBorder="1" applyAlignment="1">
      <alignment horizontal="center"/>
    </xf>
    <xf numFmtId="0" fontId="18" fillId="0" borderId="14" xfId="2" applyFont="1" applyBorder="1" applyAlignment="1">
      <alignment vertical="top"/>
    </xf>
    <xf numFmtId="0" fontId="18" fillId="0" borderId="15" xfId="2" applyFont="1" applyBorder="1" applyAlignment="1">
      <alignment vertical="top"/>
    </xf>
    <xf numFmtId="0" fontId="18" fillId="0" borderId="18" xfId="2" applyFont="1" applyBorder="1" applyAlignment="1">
      <alignment vertical="top"/>
    </xf>
    <xf numFmtId="0" fontId="18" fillId="0" borderId="19" xfId="2" applyFont="1" applyBorder="1" applyAlignment="1">
      <alignment vertical="top"/>
    </xf>
  </cellXfs>
  <cellStyles count="5">
    <cellStyle name="Millares" xfId="1" builtinId="3"/>
    <cellStyle name="Millares 2" xfId="3"/>
    <cellStyle name="Millares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196850</xdr:colOff>
      <xdr:row>1</xdr:row>
      <xdr:rowOff>19050</xdr:rowOff>
    </xdr:from>
    <xdr:to>
      <xdr:col>7</xdr:col>
      <xdr:colOff>931808</xdr:colOff>
      <xdr:row>8</xdr:row>
      <xdr:rowOff>98677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C008CA-4919-4375-BEA6-31F8F44D6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209550"/>
          <a:ext cx="1528708" cy="151472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138"/>
  <sheetViews>
    <sheetView tabSelected="1" zoomScale="92" zoomScaleNormal="98" workbookViewId="0">
      <selection activeCell="T1" sqref="T1"/>
    </sheetView>
  </sheetViews>
  <sheetFormatPr baseColWidth="10" defaultRowHeight="15" x14ac:dyDescent="0.25"/>
  <cols>
    <col min="1" max="1" width="1.85546875" customWidth="1"/>
    <col min="2" max="2" width="7.28515625" customWidth="1"/>
    <col min="3" max="3" width="5.5703125" customWidth="1"/>
    <col min="5" max="5" width="23.7109375" customWidth="1"/>
    <col min="6" max="6" width="16" customWidth="1"/>
    <col min="7" max="7" width="12" customWidth="1"/>
    <col min="8" max="8" width="16.140625" customWidth="1"/>
    <col min="9" max="9" width="17" customWidth="1"/>
    <col min="10" max="10" width="16.28515625" customWidth="1"/>
    <col min="11" max="16" width="14.5703125" customWidth="1"/>
    <col min="17" max="19" width="14.7109375" customWidth="1"/>
    <col min="20" max="20" width="15.5703125" customWidth="1"/>
  </cols>
  <sheetData>
    <row r="7" spans="2:20" ht="18.75" x14ac:dyDescent="0.3">
      <c r="C7" s="1"/>
      <c r="D7" s="2"/>
      <c r="E7" s="270"/>
      <c r="F7" s="270"/>
      <c r="G7" s="270"/>
      <c r="H7" s="270"/>
      <c r="I7" s="270"/>
      <c r="J7" s="270"/>
      <c r="K7" s="270"/>
      <c r="L7" s="152"/>
      <c r="M7" s="152"/>
      <c r="N7" s="152"/>
      <c r="O7" s="152"/>
      <c r="P7" s="152"/>
      <c r="Q7" s="152"/>
      <c r="R7" s="152"/>
      <c r="S7" s="152"/>
    </row>
    <row r="8" spans="2:20" ht="18.75" x14ac:dyDescent="0.3">
      <c r="B8" s="1"/>
      <c r="C8" s="1"/>
      <c r="E8" s="271"/>
      <c r="F8" s="271"/>
      <c r="G8" s="271"/>
      <c r="H8" s="271"/>
      <c r="I8" s="3"/>
      <c r="J8" s="3"/>
      <c r="K8" s="2"/>
      <c r="L8" s="2"/>
      <c r="M8" s="2"/>
      <c r="N8" s="2"/>
      <c r="O8" s="2"/>
      <c r="P8" s="2"/>
      <c r="Q8" s="2"/>
      <c r="R8" s="2"/>
      <c r="S8" s="2"/>
    </row>
    <row r="9" spans="2:20" ht="18.75" x14ac:dyDescent="0.3">
      <c r="B9" s="1"/>
      <c r="C9" s="1"/>
      <c r="D9" s="4"/>
      <c r="E9" s="272"/>
      <c r="F9" s="272"/>
      <c r="G9" s="272"/>
      <c r="H9" s="272"/>
      <c r="I9" s="272"/>
      <c r="J9" s="272"/>
      <c r="K9" s="272"/>
      <c r="L9" s="153"/>
      <c r="M9" s="153"/>
      <c r="N9" s="153"/>
      <c r="O9" s="153"/>
      <c r="P9" s="153"/>
      <c r="Q9" s="153"/>
      <c r="R9" s="153"/>
      <c r="S9" s="153"/>
    </row>
    <row r="10" spans="2:20" x14ac:dyDescent="0.25">
      <c r="B10" s="271" t="s">
        <v>0</v>
      </c>
      <c r="C10" s="271"/>
      <c r="D10" s="271"/>
      <c r="E10" s="271"/>
      <c r="F10" s="271"/>
      <c r="G10" s="271"/>
      <c r="H10" s="271"/>
      <c r="I10" s="271"/>
      <c r="J10" s="271"/>
      <c r="K10" s="271"/>
      <c r="L10" s="3"/>
      <c r="M10" s="3"/>
      <c r="N10" s="3"/>
      <c r="O10" s="3"/>
      <c r="P10" s="3"/>
      <c r="Q10" s="3"/>
      <c r="R10" s="3"/>
      <c r="S10" s="3"/>
    </row>
    <row r="11" spans="2:20" x14ac:dyDescent="0.25">
      <c r="B11" s="273" t="s">
        <v>1</v>
      </c>
      <c r="C11" s="273"/>
      <c r="D11" s="273"/>
      <c r="E11" s="273"/>
      <c r="F11" s="273"/>
      <c r="G11" s="273"/>
      <c r="H11" s="273"/>
      <c r="I11" s="273"/>
      <c r="J11" s="273"/>
      <c r="K11" s="273"/>
      <c r="L11" s="3"/>
      <c r="M11" s="3"/>
      <c r="N11" s="3"/>
      <c r="O11" s="3"/>
      <c r="P11" s="3"/>
      <c r="Q11" s="3"/>
      <c r="R11" s="3"/>
      <c r="S11" s="3"/>
    </row>
    <row r="12" spans="2:20" ht="15.75" thickBot="1" x14ac:dyDescent="0.3">
      <c r="B12" s="269" t="s">
        <v>2</v>
      </c>
      <c r="C12" s="269"/>
      <c r="D12" s="269"/>
      <c r="E12" s="269"/>
      <c r="F12" s="269"/>
      <c r="G12" s="269"/>
      <c r="H12" s="269"/>
      <c r="I12" s="269"/>
      <c r="J12" s="269"/>
      <c r="K12" s="269"/>
      <c r="L12" s="151"/>
      <c r="M12" s="151"/>
      <c r="N12" s="151"/>
      <c r="O12" s="151"/>
      <c r="P12" s="151"/>
      <c r="Q12" s="151"/>
      <c r="R12" s="151"/>
      <c r="S12" s="151"/>
    </row>
    <row r="13" spans="2:20" ht="15.75" thickBot="1" x14ac:dyDescent="0.3">
      <c r="B13" s="5"/>
      <c r="C13" s="5"/>
      <c r="D13" s="5"/>
      <c r="E13" s="5"/>
      <c r="F13" s="5"/>
      <c r="G13" s="5"/>
      <c r="H13" s="279" t="s">
        <v>3</v>
      </c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63"/>
    </row>
    <row r="14" spans="2:20" x14ac:dyDescent="0.25">
      <c r="B14" s="129" t="s">
        <v>4</v>
      </c>
      <c r="C14" s="281" t="s">
        <v>5</v>
      </c>
      <c r="D14" s="282"/>
      <c r="E14" s="283"/>
      <c r="F14" s="131" t="s">
        <v>6</v>
      </c>
      <c r="G14" s="131" t="s">
        <v>6</v>
      </c>
      <c r="H14" s="155"/>
      <c r="I14" s="155"/>
      <c r="J14" s="155"/>
      <c r="K14" s="156"/>
      <c r="L14" s="156"/>
      <c r="M14" s="156"/>
      <c r="N14" s="156"/>
      <c r="O14" s="156"/>
      <c r="P14" s="254"/>
      <c r="Q14" s="264"/>
      <c r="R14" s="266"/>
      <c r="S14" s="266"/>
      <c r="T14" s="266"/>
    </row>
    <row r="15" spans="2:20" ht="15.75" thickBot="1" x14ac:dyDescent="0.3">
      <c r="B15" s="130"/>
      <c r="C15" s="6"/>
      <c r="D15" s="7"/>
      <c r="E15" s="8"/>
      <c r="F15" s="9" t="s">
        <v>7</v>
      </c>
      <c r="G15" s="9" t="s">
        <v>8</v>
      </c>
      <c r="H15" s="10" t="s">
        <v>9</v>
      </c>
      <c r="I15" s="10" t="s">
        <v>10</v>
      </c>
      <c r="J15" s="10" t="s">
        <v>11</v>
      </c>
      <c r="K15" s="108" t="s">
        <v>187</v>
      </c>
      <c r="L15" s="108" t="s">
        <v>189</v>
      </c>
      <c r="M15" s="108" t="s">
        <v>190</v>
      </c>
      <c r="N15" s="108" t="s">
        <v>191</v>
      </c>
      <c r="O15" s="108" t="s">
        <v>192</v>
      </c>
      <c r="P15" s="255" t="s">
        <v>193</v>
      </c>
      <c r="Q15" s="265" t="s">
        <v>195</v>
      </c>
      <c r="R15" s="108" t="s">
        <v>196</v>
      </c>
      <c r="S15" s="108" t="s">
        <v>197</v>
      </c>
      <c r="T15" s="267" t="s">
        <v>5</v>
      </c>
    </row>
    <row r="16" spans="2:20" ht="15.75" thickBot="1" x14ac:dyDescent="0.3">
      <c r="B16" s="173"/>
      <c r="C16" s="173"/>
      <c r="D16" s="174"/>
      <c r="E16" s="175"/>
      <c r="F16" s="11"/>
      <c r="G16" s="11"/>
      <c r="H16" s="110"/>
      <c r="I16" s="12"/>
      <c r="J16" s="13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5" ht="15.75" thickBot="1" x14ac:dyDescent="0.3">
      <c r="B17" s="176" t="s">
        <v>12</v>
      </c>
      <c r="C17" s="176"/>
      <c r="D17" s="274" t="s">
        <v>13</v>
      </c>
      <c r="E17" s="275"/>
      <c r="F17" s="15">
        <f>+F18+F19+F22</f>
        <v>153740492</v>
      </c>
      <c r="G17" s="16"/>
      <c r="H17" s="111">
        <f>+H18+H19+H22</f>
        <v>11755926.880000001</v>
      </c>
      <c r="I17" s="18">
        <f>+I18+I19+I22</f>
        <v>11732161.120000001</v>
      </c>
      <c r="J17" s="17">
        <f>+J18+J19+J22</f>
        <v>11706507.76</v>
      </c>
      <c r="K17" s="128">
        <v>12228301.52</v>
      </c>
      <c r="L17" s="128">
        <f t="shared" ref="L17:Q17" si="0">+L18+L19+L22</f>
        <v>11735983.810000001</v>
      </c>
      <c r="M17" s="128">
        <f>+M18+M19+M22</f>
        <v>11648435.119999999</v>
      </c>
      <c r="N17" s="128">
        <f t="shared" si="0"/>
        <v>12448466.82</v>
      </c>
      <c r="O17" s="128">
        <f t="shared" si="0"/>
        <v>11644976.42</v>
      </c>
      <c r="P17" s="128">
        <f t="shared" si="0"/>
        <v>11651893.82</v>
      </c>
      <c r="Q17" s="257">
        <f t="shared" si="0"/>
        <v>11619721.76</v>
      </c>
      <c r="R17" s="257">
        <f>+R18+R19+R22</f>
        <v>32282087.640000001</v>
      </c>
      <c r="S17" s="257">
        <f>+S18+S19+S22</f>
        <v>11981368.1</v>
      </c>
      <c r="T17" s="161">
        <f>+S17+R17+Q17+P17+O17+N17+M17+L17+K17+J17+I17+H17</f>
        <v>162435830.77000001</v>
      </c>
      <c r="Y17" s="137"/>
    </row>
    <row r="18" spans="2:25" ht="15.75" thickBot="1" x14ac:dyDescent="0.3">
      <c r="B18" s="179"/>
      <c r="C18" s="180" t="s">
        <v>14</v>
      </c>
      <c r="D18" s="284" t="s">
        <v>15</v>
      </c>
      <c r="E18" s="285"/>
      <c r="F18" s="22">
        <v>134865058</v>
      </c>
      <c r="G18" s="23"/>
      <c r="H18" s="112">
        <v>9997676.7400000002</v>
      </c>
      <c r="I18" s="24">
        <v>9977110.0700000003</v>
      </c>
      <c r="J18" s="24">
        <v>9956103.4499999993</v>
      </c>
      <c r="K18" s="157">
        <v>9964949.1899999995</v>
      </c>
      <c r="L18" s="138">
        <v>9978126.7400000002</v>
      </c>
      <c r="M18" s="138">
        <v>9902188.9399999995</v>
      </c>
      <c r="N18" s="138">
        <v>10607877.939999999</v>
      </c>
      <c r="O18" s="138">
        <v>9899188.9399999995</v>
      </c>
      <c r="P18" s="138">
        <v>9905188.9399999995</v>
      </c>
      <c r="Q18" s="138">
        <v>9883788.9399999995</v>
      </c>
      <c r="R18" s="157">
        <v>20450545.010000002</v>
      </c>
      <c r="S18" s="138">
        <v>10248653.83</v>
      </c>
      <c r="T18" s="161">
        <f t="shared" ref="T18:T81" si="1">+S18+R18+Q18+P18+O18+N18+M18+L18+K18+J18+I18+H18</f>
        <v>130771398.72999997</v>
      </c>
    </row>
    <row r="19" spans="2:25" ht="15.75" thickBot="1" x14ac:dyDescent="0.3">
      <c r="B19" s="183"/>
      <c r="C19" s="184" t="s">
        <v>16</v>
      </c>
      <c r="D19" s="286" t="s">
        <v>17</v>
      </c>
      <c r="E19" s="287"/>
      <c r="F19" s="26">
        <v>520000</v>
      </c>
      <c r="G19" s="27"/>
      <c r="H19" s="113">
        <v>237235</v>
      </c>
      <c r="I19" s="28">
        <v>237235</v>
      </c>
      <c r="J19" s="28">
        <v>237235</v>
      </c>
      <c r="K19" s="158">
        <v>749190.29</v>
      </c>
      <c r="L19" s="133">
        <v>237235</v>
      </c>
      <c r="M19" s="133">
        <v>237235</v>
      </c>
      <c r="N19" s="133">
        <v>337235</v>
      </c>
      <c r="O19" s="133">
        <v>237235</v>
      </c>
      <c r="P19" s="133">
        <v>237235</v>
      </c>
      <c r="Q19" s="133">
        <v>229735</v>
      </c>
      <c r="R19" s="158">
        <v>10321377.060000001</v>
      </c>
      <c r="S19" s="133">
        <v>229735</v>
      </c>
      <c r="T19" s="161">
        <f t="shared" si="1"/>
        <v>13527917.350000001</v>
      </c>
    </row>
    <row r="20" spans="2:25" ht="15.75" thickBot="1" x14ac:dyDescent="0.3">
      <c r="B20" s="183"/>
      <c r="C20" s="184" t="s">
        <v>18</v>
      </c>
      <c r="D20" s="185" t="s">
        <v>19</v>
      </c>
      <c r="E20" s="186"/>
      <c r="F20" s="29">
        <v>0</v>
      </c>
      <c r="G20" s="25"/>
      <c r="H20" s="114">
        <v>0</v>
      </c>
      <c r="I20" s="31" t="s">
        <v>188</v>
      </c>
      <c r="J20" s="31" t="s">
        <v>188</v>
      </c>
      <c r="K20" s="31" t="s">
        <v>188</v>
      </c>
      <c r="L20" s="31" t="s">
        <v>188</v>
      </c>
      <c r="M20" s="31" t="s">
        <v>188</v>
      </c>
      <c r="N20" s="31" t="s">
        <v>188</v>
      </c>
      <c r="O20" s="31" t="s">
        <v>188</v>
      </c>
      <c r="P20" s="31" t="s">
        <v>188</v>
      </c>
      <c r="Q20" s="75" t="s">
        <v>188</v>
      </c>
      <c r="R20" s="31" t="s">
        <v>188</v>
      </c>
      <c r="S20" s="31" t="s">
        <v>188</v>
      </c>
      <c r="T20" s="161">
        <f t="shared" si="1"/>
        <v>0</v>
      </c>
    </row>
    <row r="21" spans="2:25" ht="15.75" thickBot="1" x14ac:dyDescent="0.3">
      <c r="B21" s="183"/>
      <c r="C21" s="184" t="s">
        <v>20</v>
      </c>
      <c r="D21" s="185" t="s">
        <v>21</v>
      </c>
      <c r="E21" s="186"/>
      <c r="F21" s="29">
        <v>0</v>
      </c>
      <c r="G21" s="25"/>
      <c r="H21" s="114">
        <v>0</v>
      </c>
      <c r="I21" s="31" t="s">
        <v>188</v>
      </c>
      <c r="J21" s="72" t="s">
        <v>188</v>
      </c>
      <c r="K21" s="31" t="s">
        <v>188</v>
      </c>
      <c r="L21" s="31" t="s">
        <v>188</v>
      </c>
      <c r="M21" s="31" t="s">
        <v>188</v>
      </c>
      <c r="N21" s="31" t="s">
        <v>188</v>
      </c>
      <c r="O21" s="31" t="s">
        <v>188</v>
      </c>
      <c r="P21" s="31" t="s">
        <v>188</v>
      </c>
      <c r="Q21" s="31" t="s">
        <v>188</v>
      </c>
      <c r="R21" s="31" t="s">
        <v>188</v>
      </c>
      <c r="S21" s="31" t="s">
        <v>188</v>
      </c>
      <c r="T21" s="161">
        <f t="shared" si="1"/>
        <v>0</v>
      </c>
    </row>
    <row r="22" spans="2:25" ht="15.75" thickBot="1" x14ac:dyDescent="0.3">
      <c r="B22" s="183"/>
      <c r="C22" s="184" t="s">
        <v>22</v>
      </c>
      <c r="D22" s="286" t="s">
        <v>23</v>
      </c>
      <c r="E22" s="287"/>
      <c r="F22" s="32">
        <v>18355434</v>
      </c>
      <c r="G22" s="27"/>
      <c r="H22" s="113">
        <v>1521015.14</v>
      </c>
      <c r="I22" s="33">
        <v>1517816.05</v>
      </c>
      <c r="J22" s="33">
        <v>1513169.31</v>
      </c>
      <c r="K22" s="145">
        <v>1514162.04</v>
      </c>
      <c r="L22" s="134">
        <v>1520622.07</v>
      </c>
      <c r="M22" s="134">
        <v>1509011.18</v>
      </c>
      <c r="N22" s="134">
        <v>1503353.88</v>
      </c>
      <c r="O22" s="134">
        <v>1508552.48</v>
      </c>
      <c r="P22" s="134">
        <v>1509469.88</v>
      </c>
      <c r="Q22" s="134">
        <v>1506197.82</v>
      </c>
      <c r="R22" s="145">
        <v>1510165.57</v>
      </c>
      <c r="S22" s="134">
        <v>1502979.27</v>
      </c>
      <c r="T22" s="161">
        <f t="shared" si="1"/>
        <v>18136514.689999998</v>
      </c>
    </row>
    <row r="23" spans="2:25" ht="15.75" thickBot="1" x14ac:dyDescent="0.3">
      <c r="B23" s="176" t="s">
        <v>24</v>
      </c>
      <c r="C23" s="187"/>
      <c r="D23" s="177" t="s">
        <v>25</v>
      </c>
      <c r="E23" s="178"/>
      <c r="F23" s="15">
        <f>+F24+F25+F26+F28+F29+F31+F33+F34</f>
        <v>30642934</v>
      </c>
      <c r="G23" s="16"/>
      <c r="H23" s="115">
        <f>+H24+H28</f>
        <v>807308.45</v>
      </c>
      <c r="I23" s="34">
        <f>+I24+I26+I28</f>
        <v>1395531.48</v>
      </c>
      <c r="J23" s="34">
        <f>+J24+J26+J28+J29+J30+J32+J34</f>
        <v>4450314.2699999996</v>
      </c>
      <c r="K23" s="109">
        <f>+K24+K26+K28+K29+K30+K32</f>
        <v>3661575.35</v>
      </c>
      <c r="L23" s="109">
        <f>+L24+L26+L28+L30</f>
        <v>1637338.04</v>
      </c>
      <c r="M23" s="109">
        <f>+M24+M26+M29+M30+M34</f>
        <v>2035124.13</v>
      </c>
      <c r="N23" s="109">
        <f>+N24+N26+N28</f>
        <v>1445886.5</v>
      </c>
      <c r="O23" s="109">
        <f>+O24+O26+O28+O29+O33+O34</f>
        <v>3570164.9699999997</v>
      </c>
      <c r="P23" s="109">
        <f>+P24+P26+P28+P30+P33+P34</f>
        <v>2672078.2700000005</v>
      </c>
      <c r="Q23" s="109">
        <f>+Q24+Q26+Q28</f>
        <v>978648.17999999993</v>
      </c>
      <c r="R23" s="259">
        <f>+R24+R26+R28+R33</f>
        <v>1895677.4100000001</v>
      </c>
      <c r="S23" s="109">
        <f>+S24+S26+S28+S29+S30+S33+S34</f>
        <v>5211897.6500000004</v>
      </c>
      <c r="T23" s="161">
        <f t="shared" si="1"/>
        <v>29761544.699999999</v>
      </c>
    </row>
    <row r="24" spans="2:25" ht="15.75" thickBot="1" x14ac:dyDescent="0.3">
      <c r="B24" s="180"/>
      <c r="C24" s="180" t="s">
        <v>26</v>
      </c>
      <c r="D24" s="188" t="s">
        <v>27</v>
      </c>
      <c r="E24" s="189"/>
      <c r="F24" s="35">
        <v>8102913</v>
      </c>
      <c r="G24" s="36"/>
      <c r="H24" s="116">
        <v>466428.45</v>
      </c>
      <c r="I24" s="37">
        <v>528551.48</v>
      </c>
      <c r="J24" s="57">
        <v>689402.32</v>
      </c>
      <c r="K24" s="157">
        <v>372912.35</v>
      </c>
      <c r="L24" s="138">
        <v>513648.35</v>
      </c>
      <c r="M24" s="138">
        <v>657438.13</v>
      </c>
      <c r="N24" s="138">
        <v>600356.5</v>
      </c>
      <c r="O24" s="138">
        <v>449637.97</v>
      </c>
      <c r="P24" s="138">
        <v>651746.66</v>
      </c>
      <c r="Q24" s="138">
        <v>484098.18</v>
      </c>
      <c r="R24" s="138">
        <v>714067.41</v>
      </c>
      <c r="S24" s="138">
        <v>454551.48</v>
      </c>
      <c r="T24" s="161">
        <f t="shared" si="1"/>
        <v>6582839.2800000003</v>
      </c>
    </row>
    <row r="25" spans="2:25" ht="15.75" thickBot="1" x14ac:dyDescent="0.3">
      <c r="B25" s="180"/>
      <c r="C25" s="180" t="s">
        <v>28</v>
      </c>
      <c r="D25" s="181" t="s">
        <v>29</v>
      </c>
      <c r="E25" s="182"/>
      <c r="F25" s="38">
        <v>155240</v>
      </c>
      <c r="G25" s="21"/>
      <c r="H25" s="117">
        <v>0</v>
      </c>
      <c r="I25" s="31" t="s">
        <v>188</v>
      </c>
      <c r="J25" s="31"/>
      <c r="K25" s="31" t="s">
        <v>188</v>
      </c>
      <c r="L25" s="31" t="s">
        <v>188</v>
      </c>
      <c r="M25" s="31" t="s">
        <v>188</v>
      </c>
      <c r="N25" s="31" t="s">
        <v>188</v>
      </c>
      <c r="O25" s="31" t="s">
        <v>188</v>
      </c>
      <c r="P25" s="31" t="s">
        <v>188</v>
      </c>
      <c r="Q25" s="31" t="s">
        <v>188</v>
      </c>
      <c r="R25" s="31" t="s">
        <v>188</v>
      </c>
      <c r="S25" s="31" t="s">
        <v>188</v>
      </c>
      <c r="T25" s="161">
        <f t="shared" si="1"/>
        <v>0</v>
      </c>
    </row>
    <row r="26" spans="2:25" ht="15.75" thickBot="1" x14ac:dyDescent="0.3">
      <c r="B26" s="184"/>
      <c r="C26" s="184" t="s">
        <v>30</v>
      </c>
      <c r="D26" s="185" t="s">
        <v>31</v>
      </c>
      <c r="E26" s="186"/>
      <c r="F26" s="38">
        <v>3000000</v>
      </c>
      <c r="G26" s="25"/>
      <c r="H26" s="117">
        <v>0</v>
      </c>
      <c r="I26" s="37">
        <v>490700</v>
      </c>
      <c r="J26" s="135">
        <v>77350</v>
      </c>
      <c r="K26" s="158">
        <v>412950</v>
      </c>
      <c r="L26" s="133">
        <v>269000</v>
      </c>
      <c r="M26" s="133">
        <v>365460</v>
      </c>
      <c r="N26" s="133">
        <v>498950</v>
      </c>
      <c r="O26" s="133">
        <v>245000</v>
      </c>
      <c r="P26" s="133">
        <v>210350</v>
      </c>
      <c r="Q26" s="133">
        <v>211550</v>
      </c>
      <c r="R26" s="133">
        <v>291450</v>
      </c>
      <c r="S26" s="133">
        <v>1079950</v>
      </c>
      <c r="T26" s="161">
        <f t="shared" si="1"/>
        <v>4152710</v>
      </c>
    </row>
    <row r="27" spans="2:25" ht="15.75" thickBot="1" x14ac:dyDescent="0.3">
      <c r="B27" s="184"/>
      <c r="C27" s="184" t="s">
        <v>32</v>
      </c>
      <c r="D27" s="185" t="s">
        <v>33</v>
      </c>
      <c r="E27" s="186"/>
      <c r="F27" s="38"/>
      <c r="G27" s="25"/>
      <c r="H27" s="117">
        <v>0</v>
      </c>
      <c r="I27" s="31" t="s">
        <v>188</v>
      </c>
      <c r="J27" s="31" t="s">
        <v>188</v>
      </c>
      <c r="K27" s="31" t="s">
        <v>188</v>
      </c>
      <c r="L27" s="31" t="s">
        <v>188</v>
      </c>
      <c r="M27" s="31" t="s">
        <v>188</v>
      </c>
      <c r="N27" s="31" t="s">
        <v>188</v>
      </c>
      <c r="O27" s="31" t="s">
        <v>188</v>
      </c>
      <c r="P27" s="31" t="s">
        <v>188</v>
      </c>
      <c r="Q27" s="31" t="s">
        <v>188</v>
      </c>
      <c r="R27" s="31" t="s">
        <v>188</v>
      </c>
      <c r="S27" s="31" t="s">
        <v>188</v>
      </c>
      <c r="T27" s="161">
        <f t="shared" si="1"/>
        <v>0</v>
      </c>
    </row>
    <row r="28" spans="2:25" ht="15.75" thickBot="1" x14ac:dyDescent="0.3">
      <c r="B28" s="184"/>
      <c r="C28" s="184" t="s">
        <v>34</v>
      </c>
      <c r="D28" s="185" t="s">
        <v>35</v>
      </c>
      <c r="E28" s="186"/>
      <c r="F28" s="38">
        <v>4508560</v>
      </c>
      <c r="G28" s="27"/>
      <c r="H28" s="118">
        <v>340880</v>
      </c>
      <c r="I28" s="40">
        <v>376280</v>
      </c>
      <c r="J28" s="135">
        <v>358580</v>
      </c>
      <c r="K28" s="158">
        <v>358580</v>
      </c>
      <c r="L28" s="158">
        <v>339700</v>
      </c>
      <c r="M28" s="99" t="s">
        <v>188</v>
      </c>
      <c r="N28" s="253">
        <v>346580</v>
      </c>
      <c r="O28" s="133">
        <v>346580</v>
      </c>
      <c r="P28" s="133">
        <v>346580</v>
      </c>
      <c r="Q28" s="133">
        <v>283000</v>
      </c>
      <c r="R28" s="133">
        <v>390160</v>
      </c>
      <c r="S28" s="133">
        <v>371448.81</v>
      </c>
      <c r="T28" s="161">
        <f t="shared" si="1"/>
        <v>3858368.81</v>
      </c>
    </row>
    <row r="29" spans="2:25" ht="15.75" thickBot="1" x14ac:dyDescent="0.3">
      <c r="B29" s="190"/>
      <c r="C29" s="190" t="s">
        <v>36</v>
      </c>
      <c r="D29" s="191" t="s">
        <v>37</v>
      </c>
      <c r="E29" s="192"/>
      <c r="F29" s="38">
        <v>4632021</v>
      </c>
      <c r="G29" s="43"/>
      <c r="H29" s="117">
        <v>0</v>
      </c>
      <c r="I29" s="39" t="s">
        <v>188</v>
      </c>
      <c r="J29" s="35">
        <v>461279.77</v>
      </c>
      <c r="K29" s="159">
        <v>800000</v>
      </c>
      <c r="L29" s="31" t="s">
        <v>188</v>
      </c>
      <c r="M29" s="138">
        <v>527187</v>
      </c>
      <c r="N29" s="31" t="s">
        <v>188</v>
      </c>
      <c r="O29" s="133">
        <v>700000</v>
      </c>
      <c r="P29" s="31" t="s">
        <v>188</v>
      </c>
      <c r="Q29" s="31" t="s">
        <v>188</v>
      </c>
      <c r="R29" s="31" t="s">
        <v>188</v>
      </c>
      <c r="S29" s="134">
        <v>621701.85</v>
      </c>
      <c r="T29" s="161">
        <f t="shared" si="1"/>
        <v>3110168.62</v>
      </c>
    </row>
    <row r="30" spans="2:25" ht="15.75" thickBot="1" x14ac:dyDescent="0.3">
      <c r="B30" s="193"/>
      <c r="C30" s="193" t="s">
        <v>38</v>
      </c>
      <c r="D30" s="191" t="s">
        <v>39</v>
      </c>
      <c r="E30" s="194"/>
      <c r="F30" s="45"/>
      <c r="G30" s="45"/>
      <c r="H30" s="119"/>
      <c r="I30" s="47" t="s">
        <v>188</v>
      </c>
      <c r="J30" s="136">
        <v>1014754.18</v>
      </c>
      <c r="K30" s="134">
        <v>17133</v>
      </c>
      <c r="L30" s="134">
        <v>514989.69</v>
      </c>
      <c r="M30" s="137">
        <v>375122</v>
      </c>
      <c r="N30" s="31" t="s">
        <v>188</v>
      </c>
      <c r="O30" s="72" t="s">
        <v>188</v>
      </c>
      <c r="P30" s="145">
        <v>1303965.9099999999</v>
      </c>
      <c r="Q30" s="31" t="s">
        <v>188</v>
      </c>
      <c r="R30" s="31" t="s">
        <v>188</v>
      </c>
      <c r="S30" s="134">
        <v>2045244.76</v>
      </c>
      <c r="T30" s="161">
        <f t="shared" si="1"/>
        <v>5271209.54</v>
      </c>
    </row>
    <row r="31" spans="2:25" ht="15.75" thickBot="1" x14ac:dyDescent="0.3">
      <c r="B31" s="195"/>
      <c r="C31" s="196"/>
      <c r="D31" s="181" t="s">
        <v>40</v>
      </c>
      <c r="E31" s="197"/>
      <c r="F31" s="35">
        <v>3054000</v>
      </c>
      <c r="G31" s="48"/>
      <c r="H31" s="114">
        <v>0</v>
      </c>
      <c r="I31" s="39" t="s">
        <v>188</v>
      </c>
      <c r="J31" s="57">
        <v>0</v>
      </c>
      <c r="K31" s="139"/>
      <c r="L31" s="139"/>
      <c r="M31" s="137"/>
      <c r="N31" s="139"/>
      <c r="O31" s="137"/>
      <c r="P31" s="157"/>
      <c r="Q31" s="157"/>
      <c r="R31" s="157"/>
      <c r="S31" s="138"/>
      <c r="T31" s="161">
        <f t="shared" si="1"/>
        <v>0</v>
      </c>
    </row>
    <row r="32" spans="2:25" ht="15.75" thickBot="1" x14ac:dyDescent="0.3">
      <c r="B32" s="190"/>
      <c r="C32" s="198" t="s">
        <v>41</v>
      </c>
      <c r="D32" s="199" t="s">
        <v>42</v>
      </c>
      <c r="E32" s="200"/>
      <c r="F32" s="45"/>
      <c r="G32" s="43"/>
      <c r="H32" s="119"/>
      <c r="I32" s="47" t="s">
        <v>188</v>
      </c>
      <c r="J32" s="136">
        <v>1650000</v>
      </c>
      <c r="K32" s="145">
        <v>1700000</v>
      </c>
      <c r="L32" s="72"/>
      <c r="M32" s="72"/>
      <c r="N32" s="72"/>
      <c r="O32" s="31"/>
      <c r="P32" s="71"/>
      <c r="Q32" s="73"/>
      <c r="R32" s="71"/>
      <c r="S32" s="76"/>
      <c r="T32" s="161">
        <f t="shared" si="1"/>
        <v>3350000</v>
      </c>
    </row>
    <row r="33" spans="2:20" ht="15.75" thickBot="1" x14ac:dyDescent="0.3">
      <c r="B33" s="180"/>
      <c r="C33" s="198"/>
      <c r="D33" s="199" t="s">
        <v>43</v>
      </c>
      <c r="E33" s="200"/>
      <c r="F33" s="35">
        <v>6595000</v>
      </c>
      <c r="G33" s="43"/>
      <c r="H33" s="114">
        <v>0</v>
      </c>
      <c r="I33" s="39" t="s">
        <v>188</v>
      </c>
      <c r="J33" s="57">
        <v>0</v>
      </c>
      <c r="K33" s="157"/>
      <c r="L33" s="30" t="s">
        <v>188</v>
      </c>
      <c r="M33" s="30" t="s">
        <v>188</v>
      </c>
      <c r="N33" s="30" t="s">
        <v>188</v>
      </c>
      <c r="O33" s="138">
        <v>1650000</v>
      </c>
      <c r="P33" s="138">
        <v>79431.7</v>
      </c>
      <c r="Q33" s="31" t="s">
        <v>188</v>
      </c>
      <c r="R33" s="138">
        <v>500000</v>
      </c>
      <c r="S33" s="137">
        <v>14160</v>
      </c>
      <c r="T33" s="161">
        <f t="shared" si="1"/>
        <v>2243591.7000000002</v>
      </c>
    </row>
    <row r="34" spans="2:20" ht="15.75" thickBot="1" x14ac:dyDescent="0.3">
      <c r="B34" s="184"/>
      <c r="C34" s="190" t="s">
        <v>44</v>
      </c>
      <c r="D34" s="191" t="s">
        <v>45</v>
      </c>
      <c r="E34" s="192"/>
      <c r="F34" s="50">
        <v>595200</v>
      </c>
      <c r="G34" s="42"/>
      <c r="H34" s="120"/>
      <c r="I34" s="52">
        <v>0</v>
      </c>
      <c r="J34" s="51">
        <v>198948</v>
      </c>
      <c r="K34" s="31" t="s">
        <v>188</v>
      </c>
      <c r="L34" s="71" t="s">
        <v>188</v>
      </c>
      <c r="M34" s="137">
        <v>109917</v>
      </c>
      <c r="N34" s="71" t="s">
        <v>188</v>
      </c>
      <c r="O34" s="138">
        <v>178947</v>
      </c>
      <c r="P34" s="137">
        <v>80004</v>
      </c>
      <c r="Q34" s="134"/>
      <c r="R34" s="139"/>
      <c r="S34" s="134">
        <v>624840.75</v>
      </c>
      <c r="T34" s="161">
        <f t="shared" si="1"/>
        <v>1192656.75</v>
      </c>
    </row>
    <row r="35" spans="2:20" ht="15.75" thickBot="1" x14ac:dyDescent="0.3">
      <c r="B35" s="176" t="s">
        <v>46</v>
      </c>
      <c r="C35" s="187"/>
      <c r="D35" s="274" t="s">
        <v>47</v>
      </c>
      <c r="E35" s="275"/>
      <c r="F35" s="15">
        <f>+F36+F37+F38+F39+F40+F42+F44+F47</f>
        <v>26272025</v>
      </c>
      <c r="G35" s="16" t="s">
        <v>48</v>
      </c>
      <c r="H35" s="121">
        <v>0</v>
      </c>
      <c r="I35" s="53">
        <f>+I47</f>
        <v>160285.68</v>
      </c>
      <c r="J35" s="53">
        <f>+J36+J37+J40+J41+J43+J47</f>
        <v>1002517.7</v>
      </c>
      <c r="K35" s="19"/>
      <c r="L35" s="109">
        <f>+L36+L37+L40+L44+L47</f>
        <v>1438947.4</v>
      </c>
      <c r="M35" s="109">
        <f>+M36+M41+M44</f>
        <v>4203167.2</v>
      </c>
      <c r="N35" s="109"/>
      <c r="O35" s="109">
        <f>+O36+O40</f>
        <v>647600.19999999995</v>
      </c>
      <c r="P35" s="109">
        <f>+P36+P38+P39+P44+P47</f>
        <v>1033559.6399999999</v>
      </c>
      <c r="Q35" s="109">
        <f>+Q38+Q44+Q47</f>
        <v>3879277.3000000003</v>
      </c>
      <c r="R35" s="109">
        <f>+R36+R38+R43+R47</f>
        <v>931141.55</v>
      </c>
      <c r="S35" s="109">
        <f>+S36+S37+S40+S41+S44+S47</f>
        <v>5584160.7199999997</v>
      </c>
      <c r="T35" s="161">
        <f t="shared" si="1"/>
        <v>18880657.389999997</v>
      </c>
    </row>
    <row r="36" spans="2:20" ht="15.75" thickBot="1" x14ac:dyDescent="0.3">
      <c r="B36" s="180"/>
      <c r="C36" s="180" t="s">
        <v>49</v>
      </c>
      <c r="D36" s="181" t="s">
        <v>50</v>
      </c>
      <c r="E36" s="197"/>
      <c r="F36" s="35">
        <v>2269200</v>
      </c>
      <c r="G36" s="36"/>
      <c r="H36" s="117">
        <v>0</v>
      </c>
      <c r="I36" s="39" t="s">
        <v>188</v>
      </c>
      <c r="J36" s="57">
        <v>115338</v>
      </c>
      <c r="K36" s="39" t="s">
        <v>188</v>
      </c>
      <c r="L36" s="134">
        <v>166432.20000000001</v>
      </c>
      <c r="M36" s="138">
        <v>52864</v>
      </c>
      <c r="N36" s="31" t="s">
        <v>188</v>
      </c>
      <c r="O36" s="138">
        <v>97720.2</v>
      </c>
      <c r="P36" s="157">
        <v>220249.98</v>
      </c>
      <c r="Q36" s="138"/>
      <c r="R36" s="157">
        <v>122992.78</v>
      </c>
      <c r="S36" s="138">
        <v>31500</v>
      </c>
      <c r="T36" s="161">
        <f t="shared" si="1"/>
        <v>807097.15999999992</v>
      </c>
    </row>
    <row r="37" spans="2:20" ht="15.75" thickBot="1" x14ac:dyDescent="0.3">
      <c r="B37" s="180"/>
      <c r="C37" s="180" t="s">
        <v>51</v>
      </c>
      <c r="D37" s="181" t="s">
        <v>52</v>
      </c>
      <c r="E37" s="197"/>
      <c r="F37" s="38">
        <v>981720</v>
      </c>
      <c r="G37" s="36"/>
      <c r="H37" s="117">
        <v>0</v>
      </c>
      <c r="I37" s="39" t="s">
        <v>188</v>
      </c>
      <c r="J37" s="35">
        <v>76110</v>
      </c>
      <c r="K37" s="39" t="s">
        <v>188</v>
      </c>
      <c r="L37" s="134">
        <v>66906</v>
      </c>
      <c r="M37" s="31" t="s">
        <v>188</v>
      </c>
      <c r="N37" s="31" t="s">
        <v>188</v>
      </c>
      <c r="O37" s="31" t="s">
        <v>188</v>
      </c>
      <c r="P37" s="31" t="s">
        <v>188</v>
      </c>
      <c r="Q37" s="31" t="s">
        <v>188</v>
      </c>
      <c r="R37" s="31" t="s">
        <v>188</v>
      </c>
      <c r="S37" s="268">
        <v>70800</v>
      </c>
      <c r="T37" s="161">
        <f t="shared" si="1"/>
        <v>213816</v>
      </c>
    </row>
    <row r="38" spans="2:20" ht="15.75" thickBot="1" x14ac:dyDescent="0.3">
      <c r="B38" s="180"/>
      <c r="C38" s="201" t="s">
        <v>53</v>
      </c>
      <c r="D38" s="199" t="s">
        <v>54</v>
      </c>
      <c r="E38" s="200"/>
      <c r="F38" s="38">
        <v>150820</v>
      </c>
      <c r="G38" s="43"/>
      <c r="H38" s="117">
        <v>0</v>
      </c>
      <c r="I38" s="39" t="s">
        <v>188</v>
      </c>
      <c r="J38" s="72" t="s">
        <v>188</v>
      </c>
      <c r="K38" s="39" t="s">
        <v>188</v>
      </c>
      <c r="L38" s="31" t="s">
        <v>188</v>
      </c>
      <c r="M38" s="31" t="s">
        <v>188</v>
      </c>
      <c r="N38" s="31" t="s">
        <v>188</v>
      </c>
      <c r="O38" s="31" t="s">
        <v>188</v>
      </c>
      <c r="P38" s="158">
        <v>183578.5</v>
      </c>
      <c r="Q38" s="133">
        <v>73301.600000000006</v>
      </c>
      <c r="R38" s="158">
        <v>192340</v>
      </c>
      <c r="S38" s="72" t="s">
        <v>188</v>
      </c>
      <c r="T38" s="161">
        <f t="shared" si="1"/>
        <v>449220.1</v>
      </c>
    </row>
    <row r="39" spans="2:20" ht="15.75" thickBot="1" x14ac:dyDescent="0.3">
      <c r="B39" s="195"/>
      <c r="C39" s="184" t="s">
        <v>55</v>
      </c>
      <c r="D39" s="185" t="s">
        <v>56</v>
      </c>
      <c r="E39" s="202"/>
      <c r="F39" s="38">
        <v>13600</v>
      </c>
      <c r="G39" s="27"/>
      <c r="H39" s="117">
        <v>0</v>
      </c>
      <c r="I39" s="39" t="s">
        <v>188</v>
      </c>
      <c r="J39" s="75" t="s">
        <v>188</v>
      </c>
      <c r="K39" s="31" t="s">
        <v>188</v>
      </c>
      <c r="L39" s="31" t="s">
        <v>188</v>
      </c>
      <c r="M39" s="31" t="s">
        <v>188</v>
      </c>
      <c r="N39" s="31" t="s">
        <v>188</v>
      </c>
      <c r="O39" s="31" t="s">
        <v>188</v>
      </c>
      <c r="P39" s="158">
        <v>161714.35</v>
      </c>
      <c r="Q39" s="72" t="s">
        <v>188</v>
      </c>
      <c r="R39" s="72" t="s">
        <v>188</v>
      </c>
      <c r="S39" s="72" t="s">
        <v>188</v>
      </c>
      <c r="T39" s="161">
        <f t="shared" si="1"/>
        <v>161714.35</v>
      </c>
    </row>
    <row r="40" spans="2:20" ht="15.75" thickBot="1" x14ac:dyDescent="0.3">
      <c r="B40" s="201"/>
      <c r="C40" s="201" t="s">
        <v>57</v>
      </c>
      <c r="D40" s="199" t="s">
        <v>58</v>
      </c>
      <c r="E40" s="200"/>
      <c r="F40" s="38">
        <v>4061814</v>
      </c>
      <c r="G40" s="43"/>
      <c r="H40" s="117">
        <v>0</v>
      </c>
      <c r="I40" s="39" t="s">
        <v>188</v>
      </c>
      <c r="J40" s="57">
        <v>459256</v>
      </c>
      <c r="K40" s="75" t="s">
        <v>188</v>
      </c>
      <c r="L40" s="134">
        <v>399784</v>
      </c>
      <c r="M40" s="31" t="s">
        <v>188</v>
      </c>
      <c r="N40" s="31" t="s">
        <v>188</v>
      </c>
      <c r="O40" s="139">
        <v>549880</v>
      </c>
      <c r="P40" s="72" t="s">
        <v>188</v>
      </c>
      <c r="Q40" s="72" t="s">
        <v>188</v>
      </c>
      <c r="R40" s="72" t="s">
        <v>188</v>
      </c>
      <c r="S40" s="268">
        <v>459610</v>
      </c>
      <c r="T40" s="161">
        <f t="shared" si="1"/>
        <v>1868530</v>
      </c>
    </row>
    <row r="41" spans="2:20" ht="15.75" thickBot="1" x14ac:dyDescent="0.3">
      <c r="B41" s="193"/>
      <c r="C41" s="193" t="s">
        <v>59</v>
      </c>
      <c r="D41" s="191" t="s">
        <v>60</v>
      </c>
      <c r="E41" s="194"/>
      <c r="F41" s="54"/>
      <c r="G41" s="44"/>
      <c r="H41" s="122"/>
      <c r="I41" s="47"/>
      <c r="J41" s="136">
        <v>126260</v>
      </c>
      <c r="K41" s="145"/>
      <c r="L41" s="145"/>
      <c r="M41" s="145">
        <v>396527.2</v>
      </c>
      <c r="N41" s="145"/>
      <c r="O41" s="134"/>
      <c r="P41" s="145"/>
      <c r="Q41" s="133"/>
      <c r="R41" s="158"/>
      <c r="S41" s="133">
        <v>606446.05000000005</v>
      </c>
      <c r="T41" s="161">
        <f t="shared" si="1"/>
        <v>1129233.25</v>
      </c>
    </row>
    <row r="42" spans="2:20" ht="15.75" thickBot="1" x14ac:dyDescent="0.3">
      <c r="B42" s="195"/>
      <c r="C42" s="195"/>
      <c r="D42" s="199" t="s">
        <v>61</v>
      </c>
      <c r="E42" s="200"/>
      <c r="F42" s="55">
        <v>159310</v>
      </c>
      <c r="G42" s="43"/>
      <c r="H42" s="117">
        <v>0</v>
      </c>
      <c r="I42" s="39" t="s">
        <v>188</v>
      </c>
      <c r="J42" s="57"/>
      <c r="K42" s="30" t="s">
        <v>188</v>
      </c>
      <c r="L42" s="73" t="s">
        <v>188</v>
      </c>
      <c r="M42" s="73"/>
      <c r="N42" s="73" t="s">
        <v>188</v>
      </c>
      <c r="O42" s="71" t="s">
        <v>188</v>
      </c>
      <c r="P42" s="72" t="s">
        <v>188</v>
      </c>
      <c r="Q42" s="72" t="s">
        <v>188</v>
      </c>
      <c r="R42" s="72" t="s">
        <v>188</v>
      </c>
      <c r="S42" s="75" t="s">
        <v>188</v>
      </c>
      <c r="T42" s="161">
        <f t="shared" si="1"/>
        <v>0</v>
      </c>
    </row>
    <row r="43" spans="2:20" ht="15.75" thickBot="1" x14ac:dyDescent="0.3">
      <c r="B43" s="193"/>
      <c r="C43" s="193" t="s">
        <v>62</v>
      </c>
      <c r="D43" s="191" t="s">
        <v>63</v>
      </c>
      <c r="E43" s="194"/>
      <c r="F43" s="56"/>
      <c r="G43" s="41"/>
      <c r="H43" s="119"/>
      <c r="I43" s="47"/>
      <c r="J43" s="136"/>
      <c r="K43" s="145"/>
      <c r="L43" s="145"/>
      <c r="M43" s="145"/>
      <c r="N43" s="145"/>
      <c r="O43" s="134"/>
      <c r="P43" s="145"/>
      <c r="Q43" s="133"/>
      <c r="R43" s="158">
        <v>313170</v>
      </c>
      <c r="S43" s="72" t="s">
        <v>188</v>
      </c>
      <c r="T43" s="161">
        <f t="shared" si="1"/>
        <v>313170</v>
      </c>
    </row>
    <row r="44" spans="2:20" ht="15.75" thickBot="1" x14ac:dyDescent="0.3">
      <c r="B44" s="196"/>
      <c r="C44" s="196"/>
      <c r="D44" s="181" t="s">
        <v>64</v>
      </c>
      <c r="E44" s="197"/>
      <c r="F44" s="57">
        <v>16120010</v>
      </c>
      <c r="G44" s="20"/>
      <c r="H44" s="114">
        <v>0</v>
      </c>
      <c r="I44" s="39" t="s">
        <v>188</v>
      </c>
      <c r="J44" s="61">
        <v>4149784</v>
      </c>
      <c r="K44" s="30" t="s">
        <v>188</v>
      </c>
      <c r="L44" s="157">
        <v>398250</v>
      </c>
      <c r="M44" s="144">
        <v>3753776</v>
      </c>
      <c r="N44" s="73" t="s">
        <v>188</v>
      </c>
      <c r="O44" s="71" t="s">
        <v>188</v>
      </c>
      <c r="P44" s="158">
        <v>234807.61</v>
      </c>
      <c r="Q44" s="133">
        <v>3750354</v>
      </c>
      <c r="R44" s="72" t="s">
        <v>188</v>
      </c>
      <c r="S44" s="134">
        <v>4200298.63</v>
      </c>
      <c r="T44" s="161">
        <f t="shared" si="1"/>
        <v>16487270.24</v>
      </c>
    </row>
    <row r="45" spans="2:20" ht="15.75" thickBot="1" x14ac:dyDescent="0.3">
      <c r="B45" s="195"/>
      <c r="C45" s="195" t="s">
        <v>65</v>
      </c>
      <c r="D45" s="199" t="s">
        <v>66</v>
      </c>
      <c r="E45" s="200"/>
      <c r="F45" s="55"/>
      <c r="G45" s="43"/>
      <c r="H45" s="123"/>
      <c r="I45" s="65"/>
      <c r="J45" s="65"/>
      <c r="K45" s="145"/>
      <c r="L45" s="144"/>
      <c r="M45" s="145"/>
      <c r="N45" s="134"/>
      <c r="O45" s="247"/>
      <c r="P45" s="134"/>
      <c r="Q45" s="134"/>
      <c r="R45" s="137"/>
      <c r="S45" s="134"/>
      <c r="T45" s="161">
        <f t="shared" si="1"/>
        <v>0</v>
      </c>
    </row>
    <row r="46" spans="2:20" ht="15.75" thickBot="1" x14ac:dyDescent="0.3">
      <c r="B46" s="196"/>
      <c r="C46" s="196"/>
      <c r="D46" s="181" t="s">
        <v>67</v>
      </c>
      <c r="E46" s="197"/>
      <c r="F46" s="39">
        <v>0</v>
      </c>
      <c r="G46" s="36"/>
      <c r="H46" s="114">
        <v>0</v>
      </c>
      <c r="I46" s="30" t="s">
        <v>188</v>
      </c>
      <c r="J46" s="30" t="s">
        <v>188</v>
      </c>
      <c r="K46" s="30" t="s">
        <v>188</v>
      </c>
      <c r="L46" s="30" t="s">
        <v>188</v>
      </c>
      <c r="M46" s="30" t="s">
        <v>188</v>
      </c>
      <c r="N46" s="39" t="s">
        <v>188</v>
      </c>
      <c r="O46" s="72" t="s">
        <v>188</v>
      </c>
      <c r="P46" s="72" t="s">
        <v>188</v>
      </c>
      <c r="Q46" s="72" t="s">
        <v>188</v>
      </c>
      <c r="R46" s="72" t="s">
        <v>188</v>
      </c>
      <c r="S46" s="72" t="s">
        <v>188</v>
      </c>
      <c r="T46" s="161">
        <f t="shared" si="1"/>
        <v>0</v>
      </c>
    </row>
    <row r="47" spans="2:20" ht="15.75" thickBot="1" x14ac:dyDescent="0.3">
      <c r="B47" s="180"/>
      <c r="C47" s="180" t="s">
        <v>68</v>
      </c>
      <c r="D47" s="181" t="s">
        <v>69</v>
      </c>
      <c r="E47" s="182"/>
      <c r="F47" s="54">
        <v>2515551</v>
      </c>
      <c r="G47" s="36"/>
      <c r="H47" s="122" t="s">
        <v>188</v>
      </c>
      <c r="I47" s="40">
        <v>160285.68</v>
      </c>
      <c r="J47" s="52">
        <v>225553.7</v>
      </c>
      <c r="K47" s="139"/>
      <c r="L47" s="137">
        <v>407575.2</v>
      </c>
      <c r="M47" s="31" t="s">
        <v>188</v>
      </c>
      <c r="N47" s="71" t="s">
        <v>188</v>
      </c>
      <c r="O47" s="71"/>
      <c r="P47" s="133">
        <v>233209.2</v>
      </c>
      <c r="Q47" s="137">
        <v>55621.7</v>
      </c>
      <c r="R47" s="134">
        <v>302638.77</v>
      </c>
      <c r="S47" s="137">
        <v>215506.04</v>
      </c>
      <c r="T47" s="161">
        <f t="shared" si="1"/>
        <v>1600390.2899999998</v>
      </c>
    </row>
    <row r="48" spans="2:20" ht="15.75" thickBot="1" x14ac:dyDescent="0.3">
      <c r="B48" s="176" t="s">
        <v>70</v>
      </c>
      <c r="C48" s="203"/>
      <c r="D48" s="204" t="s">
        <v>71</v>
      </c>
      <c r="E48" s="205"/>
      <c r="F48" s="58"/>
      <c r="G48" s="59" t="s">
        <v>48</v>
      </c>
      <c r="H48" s="60"/>
      <c r="I48" s="170">
        <f>+I53</f>
        <v>900000</v>
      </c>
      <c r="J48" s="60">
        <v>0</v>
      </c>
      <c r="K48" s="19"/>
      <c r="L48" s="19"/>
      <c r="M48" s="19"/>
      <c r="N48" s="19"/>
      <c r="O48" s="140"/>
      <c r="P48" s="19">
        <f>+P50</f>
        <v>250000</v>
      </c>
      <c r="Q48" s="109">
        <f>+Q50</f>
        <v>-250000</v>
      </c>
      <c r="R48" s="109"/>
      <c r="S48" s="109">
        <f>+S50</f>
        <v>410000</v>
      </c>
      <c r="T48" s="161">
        <f t="shared" si="1"/>
        <v>1310000</v>
      </c>
    </row>
    <row r="49" spans="2:20" ht="15.75" thickBot="1" x14ac:dyDescent="0.3">
      <c r="B49" s="201"/>
      <c r="C49" s="201" t="s">
        <v>72</v>
      </c>
      <c r="D49" s="199" t="s">
        <v>73</v>
      </c>
      <c r="E49" s="200"/>
      <c r="F49" s="61"/>
      <c r="G49" s="49"/>
      <c r="H49" s="124"/>
      <c r="I49" s="47"/>
      <c r="J49" s="67"/>
      <c r="K49" s="144"/>
      <c r="L49" s="144"/>
      <c r="M49" s="144"/>
      <c r="N49" s="144"/>
      <c r="O49" s="248"/>
      <c r="P49" s="139"/>
      <c r="Q49" s="139"/>
      <c r="R49" s="262"/>
      <c r="S49" s="256"/>
      <c r="T49" s="161">
        <f t="shared" si="1"/>
        <v>0</v>
      </c>
    </row>
    <row r="50" spans="2:20" ht="15.75" thickBot="1" x14ac:dyDescent="0.3">
      <c r="B50" s="195"/>
      <c r="C50" s="201"/>
      <c r="D50" s="199" t="s">
        <v>74</v>
      </c>
      <c r="E50" s="200"/>
      <c r="F50" s="61"/>
      <c r="G50" s="20"/>
      <c r="H50" s="114">
        <v>0</v>
      </c>
      <c r="I50" s="71" t="s">
        <v>188</v>
      </c>
      <c r="J50" s="169" t="s">
        <v>188</v>
      </c>
      <c r="K50" s="142" t="s">
        <v>188</v>
      </c>
      <c r="L50" s="73" t="s">
        <v>188</v>
      </c>
      <c r="M50" s="73" t="s">
        <v>188</v>
      </c>
      <c r="N50" s="73" t="s">
        <v>188</v>
      </c>
      <c r="O50" s="249" t="s">
        <v>188</v>
      </c>
      <c r="P50" s="139">
        <v>250000</v>
      </c>
      <c r="Q50" s="139">
        <v>-250000</v>
      </c>
      <c r="R50" s="72" t="s">
        <v>188</v>
      </c>
      <c r="S50" s="139">
        <v>410000</v>
      </c>
      <c r="T50" s="161">
        <f t="shared" si="1"/>
        <v>410000</v>
      </c>
    </row>
    <row r="51" spans="2:20" ht="15.75" thickBot="1" x14ac:dyDescent="0.3">
      <c r="B51" s="193"/>
      <c r="C51" s="190" t="s">
        <v>75</v>
      </c>
      <c r="D51" s="191" t="s">
        <v>76</v>
      </c>
      <c r="E51" s="194"/>
      <c r="F51" s="45"/>
      <c r="G51" s="43"/>
      <c r="H51" s="123"/>
      <c r="I51" s="51"/>
      <c r="J51" s="148"/>
      <c r="K51" s="145"/>
      <c r="L51" s="145"/>
      <c r="M51" s="145"/>
      <c r="N51" s="145"/>
      <c r="O51" s="145"/>
      <c r="P51" s="134"/>
      <c r="Q51" s="134"/>
      <c r="R51" s="145"/>
      <c r="S51" s="134"/>
      <c r="T51" s="161">
        <f t="shared" si="1"/>
        <v>0</v>
      </c>
    </row>
    <row r="52" spans="2:20" ht="15.75" thickBot="1" x14ac:dyDescent="0.3">
      <c r="B52" s="195"/>
      <c r="C52" s="201"/>
      <c r="D52" s="181" t="s">
        <v>77</v>
      </c>
      <c r="E52" s="197"/>
      <c r="F52" s="39">
        <v>0</v>
      </c>
      <c r="G52" s="36"/>
      <c r="H52" s="30">
        <v>0</v>
      </c>
      <c r="I52" s="39" t="s">
        <v>188</v>
      </c>
      <c r="J52" s="169" t="s">
        <v>188</v>
      </c>
      <c r="K52" s="142" t="s">
        <v>188</v>
      </c>
      <c r="L52" s="73" t="s">
        <v>188</v>
      </c>
      <c r="M52" s="73" t="s">
        <v>188</v>
      </c>
      <c r="N52" s="73" t="s">
        <v>188</v>
      </c>
      <c r="O52" s="73" t="s">
        <v>188</v>
      </c>
      <c r="P52" s="71" t="s">
        <v>188</v>
      </c>
      <c r="Q52" s="72" t="s">
        <v>188</v>
      </c>
      <c r="R52" s="72" t="s">
        <v>188</v>
      </c>
      <c r="S52" s="72" t="s">
        <v>188</v>
      </c>
      <c r="T52" s="161">
        <f t="shared" si="1"/>
        <v>0</v>
      </c>
    </row>
    <row r="53" spans="2:20" ht="15.75" thickBot="1" x14ac:dyDescent="0.3">
      <c r="B53" s="193"/>
      <c r="C53" s="190" t="s">
        <v>78</v>
      </c>
      <c r="D53" s="191" t="s">
        <v>79</v>
      </c>
      <c r="E53" s="194"/>
      <c r="F53" s="64"/>
      <c r="G53" s="44"/>
      <c r="H53" s="65"/>
      <c r="I53" s="141">
        <v>900000</v>
      </c>
      <c r="J53" s="46"/>
      <c r="K53" s="145"/>
      <c r="L53" s="145"/>
      <c r="M53" s="145"/>
      <c r="N53" s="145"/>
      <c r="O53" s="145"/>
      <c r="P53" s="134"/>
      <c r="Q53" s="134"/>
      <c r="R53" s="137"/>
      <c r="S53" s="134"/>
      <c r="T53" s="161">
        <f t="shared" si="1"/>
        <v>900000</v>
      </c>
    </row>
    <row r="54" spans="2:20" ht="15.75" thickBot="1" x14ac:dyDescent="0.3">
      <c r="B54" s="195"/>
      <c r="C54" s="201"/>
      <c r="D54" s="181" t="s">
        <v>80</v>
      </c>
      <c r="E54" s="197"/>
      <c r="F54" s="39">
        <v>0</v>
      </c>
      <c r="G54" s="43"/>
      <c r="H54" s="125"/>
      <c r="I54" s="37"/>
      <c r="J54" s="142" t="s">
        <v>188</v>
      </c>
      <c r="K54" s="142" t="s">
        <v>188</v>
      </c>
      <c r="L54" s="73" t="s">
        <v>188</v>
      </c>
      <c r="M54" s="73" t="s">
        <v>188</v>
      </c>
      <c r="N54" s="73" t="s">
        <v>188</v>
      </c>
      <c r="O54" s="73" t="s">
        <v>188</v>
      </c>
      <c r="P54" s="71" t="s">
        <v>188</v>
      </c>
      <c r="Q54" s="72" t="s">
        <v>188</v>
      </c>
      <c r="R54" s="72" t="s">
        <v>188</v>
      </c>
      <c r="S54" s="72" t="s">
        <v>188</v>
      </c>
      <c r="T54" s="161">
        <f t="shared" si="1"/>
        <v>0</v>
      </c>
    </row>
    <row r="55" spans="2:20" ht="15.75" thickBot="1" x14ac:dyDescent="0.3">
      <c r="B55" s="190"/>
      <c r="C55" s="190" t="s">
        <v>81</v>
      </c>
      <c r="D55" s="191" t="s">
        <v>82</v>
      </c>
      <c r="E55" s="194"/>
      <c r="F55" s="45"/>
      <c r="G55" s="44"/>
      <c r="H55" s="126"/>
      <c r="I55" s="141"/>
      <c r="J55" s="46"/>
      <c r="K55" s="145"/>
      <c r="L55" s="145"/>
      <c r="M55" s="145"/>
      <c r="N55" s="145"/>
      <c r="O55" s="145"/>
      <c r="P55" s="145"/>
      <c r="Q55" s="251"/>
      <c r="R55" s="143"/>
      <c r="S55" s="251"/>
      <c r="T55" s="161">
        <f t="shared" si="1"/>
        <v>0</v>
      </c>
    </row>
    <row r="56" spans="2:20" ht="15.75" thickBot="1" x14ac:dyDescent="0.3">
      <c r="B56" s="201"/>
      <c r="C56" s="201"/>
      <c r="D56" s="199" t="s">
        <v>83</v>
      </c>
      <c r="E56" s="200"/>
      <c r="F56" s="39">
        <v>0</v>
      </c>
      <c r="G56" s="43"/>
      <c r="H56" s="30">
        <v>0</v>
      </c>
      <c r="I56" s="142" t="s">
        <v>188</v>
      </c>
      <c r="J56" s="142" t="s">
        <v>188</v>
      </c>
      <c r="K56" s="142" t="s">
        <v>188</v>
      </c>
      <c r="L56" s="73" t="s">
        <v>188</v>
      </c>
      <c r="M56" s="73" t="s">
        <v>188</v>
      </c>
      <c r="N56" s="73" t="s">
        <v>188</v>
      </c>
      <c r="O56" s="73" t="s">
        <v>188</v>
      </c>
      <c r="P56" s="73" t="s">
        <v>188</v>
      </c>
      <c r="Q56" s="72" t="s">
        <v>188</v>
      </c>
      <c r="R56" s="72" t="s">
        <v>188</v>
      </c>
      <c r="S56" s="72" t="s">
        <v>188</v>
      </c>
      <c r="T56" s="161">
        <f t="shared" si="1"/>
        <v>0</v>
      </c>
    </row>
    <row r="57" spans="2:20" ht="15.75" thickBot="1" x14ac:dyDescent="0.3">
      <c r="B57" s="190"/>
      <c r="C57" s="190" t="s">
        <v>84</v>
      </c>
      <c r="D57" s="191" t="s">
        <v>85</v>
      </c>
      <c r="E57" s="192"/>
      <c r="F57" s="45"/>
      <c r="G57" s="44"/>
      <c r="H57" s="46"/>
      <c r="I57" s="47"/>
      <c r="J57" s="46"/>
      <c r="K57" s="145"/>
      <c r="L57" s="145"/>
      <c r="M57" s="145"/>
      <c r="N57" s="145"/>
      <c r="O57" s="145"/>
      <c r="P57" s="134"/>
      <c r="Q57" s="139"/>
      <c r="R57" s="134"/>
      <c r="S57" s="134"/>
      <c r="T57" s="161">
        <f t="shared" si="1"/>
        <v>0</v>
      </c>
    </row>
    <row r="58" spans="2:20" ht="15.75" thickBot="1" x14ac:dyDescent="0.3">
      <c r="B58" s="201"/>
      <c r="C58" s="201"/>
      <c r="D58" s="199" t="s">
        <v>86</v>
      </c>
      <c r="E58" s="206"/>
      <c r="F58" s="39">
        <v>0</v>
      </c>
      <c r="G58" s="43"/>
      <c r="H58" s="30">
        <v>0</v>
      </c>
      <c r="I58" s="142" t="s">
        <v>188</v>
      </c>
      <c r="J58" s="142" t="s">
        <v>188</v>
      </c>
      <c r="K58" s="142" t="s">
        <v>188</v>
      </c>
      <c r="L58" s="73" t="s">
        <v>188</v>
      </c>
      <c r="M58" s="73" t="s">
        <v>188</v>
      </c>
      <c r="N58" s="73" t="s">
        <v>188</v>
      </c>
      <c r="O58" s="73" t="s">
        <v>188</v>
      </c>
      <c r="P58" s="71" t="s">
        <v>188</v>
      </c>
      <c r="Q58" s="72" t="s">
        <v>188</v>
      </c>
      <c r="R58" s="72" t="s">
        <v>188</v>
      </c>
      <c r="S58" s="72" t="s">
        <v>188</v>
      </c>
      <c r="T58" s="161">
        <f t="shared" si="1"/>
        <v>0</v>
      </c>
    </row>
    <row r="59" spans="2:20" ht="15.75" thickBot="1" x14ac:dyDescent="0.3">
      <c r="B59" s="193"/>
      <c r="C59" s="193" t="s">
        <v>87</v>
      </c>
      <c r="D59" s="191" t="s">
        <v>73</v>
      </c>
      <c r="E59" s="194"/>
      <c r="F59" s="45"/>
      <c r="G59" s="44"/>
      <c r="H59" s="46"/>
      <c r="I59" s="47"/>
      <c r="J59" s="46"/>
      <c r="K59" s="145"/>
      <c r="L59" s="145"/>
      <c r="M59" s="145"/>
      <c r="N59" s="145"/>
      <c r="O59" s="145"/>
      <c r="P59" s="134"/>
      <c r="Q59" s="134"/>
      <c r="R59" s="134"/>
      <c r="S59" s="134"/>
      <c r="T59" s="161">
        <f t="shared" si="1"/>
        <v>0</v>
      </c>
    </row>
    <row r="60" spans="2:20" ht="15.75" thickBot="1" x14ac:dyDescent="0.3">
      <c r="B60" s="195"/>
      <c r="C60" s="195"/>
      <c r="D60" s="181" t="s">
        <v>88</v>
      </c>
      <c r="E60" s="197"/>
      <c r="F60" s="39">
        <v>0</v>
      </c>
      <c r="G60" s="43"/>
      <c r="H60" s="30">
        <v>0</v>
      </c>
      <c r="I60" s="142" t="s">
        <v>188</v>
      </c>
      <c r="J60" s="142" t="s">
        <v>188</v>
      </c>
      <c r="K60" s="142" t="s">
        <v>188</v>
      </c>
      <c r="L60" s="73" t="s">
        <v>188</v>
      </c>
      <c r="M60" s="73" t="s">
        <v>188</v>
      </c>
      <c r="N60" s="73" t="s">
        <v>188</v>
      </c>
      <c r="O60" s="73" t="s">
        <v>188</v>
      </c>
      <c r="P60" s="71" t="s">
        <v>188</v>
      </c>
      <c r="Q60" s="72" t="s">
        <v>188</v>
      </c>
      <c r="R60" s="72" t="s">
        <v>188</v>
      </c>
      <c r="S60" s="72" t="s">
        <v>188</v>
      </c>
      <c r="T60" s="161">
        <f t="shared" si="1"/>
        <v>0</v>
      </c>
    </row>
    <row r="61" spans="2:20" ht="15.75" thickBot="1" x14ac:dyDescent="0.3">
      <c r="B61" s="193"/>
      <c r="C61" s="190" t="s">
        <v>89</v>
      </c>
      <c r="D61" s="194" t="s">
        <v>73</v>
      </c>
      <c r="E61" s="194"/>
      <c r="F61" s="45"/>
      <c r="G61" s="45"/>
      <c r="H61" s="46"/>
      <c r="I61" s="47"/>
      <c r="J61" s="46"/>
      <c r="K61" s="145"/>
      <c r="L61" s="145"/>
      <c r="M61" s="145"/>
      <c r="N61" s="145"/>
      <c r="O61" s="145"/>
      <c r="P61" s="134"/>
      <c r="Q61" s="137"/>
      <c r="R61" s="134"/>
      <c r="S61" s="137"/>
      <c r="T61" s="161">
        <f t="shared" si="1"/>
        <v>0</v>
      </c>
    </row>
    <row r="62" spans="2:20" ht="15.75" thickBot="1" x14ac:dyDescent="0.3">
      <c r="B62" s="195"/>
      <c r="C62" s="201"/>
      <c r="D62" s="200" t="s">
        <v>88</v>
      </c>
      <c r="E62" s="200"/>
      <c r="F62" s="39">
        <v>0</v>
      </c>
      <c r="G62" s="64"/>
      <c r="H62" s="30">
        <v>0</v>
      </c>
      <c r="I62" s="142" t="s">
        <v>188</v>
      </c>
      <c r="J62" s="62" t="s">
        <v>188</v>
      </c>
      <c r="K62" s="142" t="s">
        <v>188</v>
      </c>
      <c r="L62" s="73" t="s">
        <v>188</v>
      </c>
      <c r="M62" s="73" t="s">
        <v>188</v>
      </c>
      <c r="N62" s="73" t="s">
        <v>188</v>
      </c>
      <c r="O62" s="73" t="s">
        <v>188</v>
      </c>
      <c r="P62" s="71" t="s">
        <v>188</v>
      </c>
      <c r="Q62" s="72" t="s">
        <v>188</v>
      </c>
      <c r="R62" s="72" t="s">
        <v>188</v>
      </c>
      <c r="S62" s="72" t="s">
        <v>188</v>
      </c>
      <c r="T62" s="161">
        <f t="shared" si="1"/>
        <v>0</v>
      </c>
    </row>
    <row r="63" spans="2:20" ht="15.75" thickBot="1" x14ac:dyDescent="0.3">
      <c r="B63" s="176" t="s">
        <v>90</v>
      </c>
      <c r="C63" s="187"/>
      <c r="D63" s="177" t="s">
        <v>91</v>
      </c>
      <c r="E63" s="178"/>
      <c r="F63" s="68"/>
      <c r="G63" s="59" t="s">
        <v>48</v>
      </c>
      <c r="H63" s="69"/>
      <c r="I63" s="69"/>
      <c r="J63" s="69"/>
      <c r="K63" s="146"/>
      <c r="L63" s="19"/>
      <c r="M63" s="19"/>
      <c r="N63" s="19"/>
      <c r="O63" s="19"/>
      <c r="P63" s="19"/>
      <c r="Q63" s="19"/>
      <c r="R63" s="19"/>
      <c r="S63" s="19"/>
      <c r="T63" s="161">
        <f t="shared" si="1"/>
        <v>0</v>
      </c>
    </row>
    <row r="64" spans="2:20" ht="15.75" thickBot="1" x14ac:dyDescent="0.3">
      <c r="B64" s="201"/>
      <c r="C64" s="201" t="s">
        <v>92</v>
      </c>
      <c r="D64" s="199" t="s">
        <v>93</v>
      </c>
      <c r="E64" s="206"/>
      <c r="F64" s="43"/>
      <c r="G64" s="64"/>
      <c r="H64" s="62"/>
      <c r="I64" s="63"/>
      <c r="J64" s="62"/>
      <c r="K64" s="144"/>
      <c r="L64" s="144"/>
      <c r="M64" s="144"/>
      <c r="N64" s="144"/>
      <c r="O64" s="144"/>
      <c r="P64" s="139"/>
      <c r="Q64" s="137"/>
      <c r="R64" s="139"/>
      <c r="S64" s="139"/>
      <c r="T64" s="161">
        <f t="shared" si="1"/>
        <v>0</v>
      </c>
    </row>
    <row r="65" spans="2:20" ht="15.75" thickBot="1" x14ac:dyDescent="0.3">
      <c r="B65" s="201"/>
      <c r="C65" s="201"/>
      <c r="D65" s="181" t="s">
        <v>74</v>
      </c>
      <c r="E65" s="182"/>
      <c r="F65" s="30">
        <v>0</v>
      </c>
      <c r="G65" s="48"/>
      <c r="H65" s="30">
        <v>0</v>
      </c>
      <c r="I65" s="30">
        <v>0</v>
      </c>
      <c r="J65" s="30">
        <v>0</v>
      </c>
      <c r="K65" s="30">
        <v>0</v>
      </c>
      <c r="L65" s="73" t="s">
        <v>188</v>
      </c>
      <c r="M65" s="73" t="s">
        <v>188</v>
      </c>
      <c r="N65" s="73" t="s">
        <v>188</v>
      </c>
      <c r="O65" s="73" t="s">
        <v>188</v>
      </c>
      <c r="P65" s="39" t="s">
        <v>188</v>
      </c>
      <c r="Q65" s="72" t="s">
        <v>188</v>
      </c>
      <c r="R65" s="72" t="s">
        <v>188</v>
      </c>
      <c r="S65" s="72" t="s">
        <v>188</v>
      </c>
      <c r="T65" s="161">
        <f t="shared" si="1"/>
        <v>0</v>
      </c>
    </row>
    <row r="66" spans="2:20" ht="15.75" thickBot="1" x14ac:dyDescent="0.3">
      <c r="B66" s="193"/>
      <c r="C66" s="190" t="s">
        <v>94</v>
      </c>
      <c r="D66" s="194" t="s">
        <v>95</v>
      </c>
      <c r="E66" s="192"/>
      <c r="F66" s="44"/>
      <c r="G66" s="45"/>
      <c r="H66" s="46"/>
      <c r="I66" s="47"/>
      <c r="J66" s="143"/>
      <c r="K66" s="145"/>
      <c r="L66" s="145"/>
      <c r="M66" s="145"/>
      <c r="N66" s="145"/>
      <c r="O66" s="145"/>
      <c r="P66" s="134"/>
      <c r="Q66" s="134"/>
      <c r="R66" s="134"/>
      <c r="S66" s="134"/>
      <c r="T66" s="161">
        <f t="shared" si="1"/>
        <v>0</v>
      </c>
    </row>
    <row r="67" spans="2:20" ht="15.75" thickBot="1" x14ac:dyDescent="0.3">
      <c r="B67" s="195"/>
      <c r="C67" s="201"/>
      <c r="D67" s="200" t="s">
        <v>77</v>
      </c>
      <c r="E67" s="206"/>
      <c r="F67" s="30">
        <v>0</v>
      </c>
      <c r="G67" s="48"/>
      <c r="H67" s="30">
        <v>0</v>
      </c>
      <c r="I67" s="30">
        <v>0</v>
      </c>
      <c r="J67" s="30">
        <v>0</v>
      </c>
      <c r="K67" s="30">
        <v>0</v>
      </c>
      <c r="L67" s="73" t="s">
        <v>188</v>
      </c>
      <c r="M67" s="73" t="s">
        <v>188</v>
      </c>
      <c r="N67" s="73" t="s">
        <v>188</v>
      </c>
      <c r="O67" s="73" t="s">
        <v>188</v>
      </c>
      <c r="P67" s="71" t="s">
        <v>188</v>
      </c>
      <c r="Q67" s="72" t="s">
        <v>188</v>
      </c>
      <c r="R67" s="72" t="s">
        <v>188</v>
      </c>
      <c r="S67" s="72" t="s">
        <v>188</v>
      </c>
      <c r="T67" s="161">
        <f t="shared" si="1"/>
        <v>0</v>
      </c>
    </row>
    <row r="68" spans="2:20" ht="15.75" thickBot="1" x14ac:dyDescent="0.3">
      <c r="B68" s="190"/>
      <c r="C68" s="190" t="s">
        <v>96</v>
      </c>
      <c r="D68" s="191" t="s">
        <v>95</v>
      </c>
      <c r="E68" s="192"/>
      <c r="F68" s="44"/>
      <c r="G68" s="45"/>
      <c r="H68" s="46"/>
      <c r="I68" s="47"/>
      <c r="J68" s="46"/>
      <c r="K68" s="145"/>
      <c r="L68" s="145"/>
      <c r="M68" s="145"/>
      <c r="N68" s="145"/>
      <c r="O68" s="145"/>
      <c r="P68" s="134"/>
      <c r="Q68" s="134"/>
      <c r="R68" s="134"/>
      <c r="S68" s="134"/>
      <c r="T68" s="161">
        <f t="shared" si="1"/>
        <v>0</v>
      </c>
    </row>
    <row r="69" spans="2:20" ht="15.75" thickBot="1" x14ac:dyDescent="0.3">
      <c r="B69" s="180"/>
      <c r="C69" s="180"/>
      <c r="D69" s="181" t="s">
        <v>97</v>
      </c>
      <c r="E69" s="182"/>
      <c r="F69" s="30">
        <v>0</v>
      </c>
      <c r="G69" s="48"/>
      <c r="H69" s="30">
        <v>0</v>
      </c>
      <c r="I69" s="30">
        <v>0</v>
      </c>
      <c r="J69" s="30">
        <v>0</v>
      </c>
      <c r="K69" s="30">
        <v>0</v>
      </c>
      <c r="L69" s="73" t="s">
        <v>188</v>
      </c>
      <c r="M69" s="73" t="s">
        <v>188</v>
      </c>
      <c r="N69" s="73" t="s">
        <v>188</v>
      </c>
      <c r="O69" s="73" t="s">
        <v>188</v>
      </c>
      <c r="P69" s="71" t="s">
        <v>188</v>
      </c>
      <c r="Q69" s="72" t="s">
        <v>188</v>
      </c>
      <c r="R69" s="71" t="s">
        <v>188</v>
      </c>
      <c r="S69" s="71" t="s">
        <v>188</v>
      </c>
      <c r="T69" s="161">
        <f t="shared" si="1"/>
        <v>0</v>
      </c>
    </row>
    <row r="70" spans="2:20" ht="15.75" thickBot="1" x14ac:dyDescent="0.3">
      <c r="B70" s="196"/>
      <c r="C70" s="180" t="s">
        <v>98</v>
      </c>
      <c r="D70" s="191" t="s">
        <v>99</v>
      </c>
      <c r="E70" s="192"/>
      <c r="F70" s="44"/>
      <c r="G70" s="45"/>
      <c r="H70" s="46"/>
      <c r="I70" s="47"/>
      <c r="J70" s="46"/>
      <c r="K70" s="145"/>
      <c r="L70" s="145"/>
      <c r="M70" s="145"/>
      <c r="N70" s="145"/>
      <c r="O70" s="145"/>
      <c r="P70" s="134"/>
      <c r="Q70" s="134"/>
      <c r="R70" s="134"/>
      <c r="S70" s="134"/>
      <c r="T70" s="161">
        <f t="shared" si="1"/>
        <v>0</v>
      </c>
    </row>
    <row r="71" spans="2:20" ht="15.75" thickBot="1" x14ac:dyDescent="0.3">
      <c r="B71" s="195"/>
      <c r="C71" s="201"/>
      <c r="D71" s="181" t="s">
        <v>83</v>
      </c>
      <c r="E71" s="182"/>
      <c r="F71" s="30">
        <v>0</v>
      </c>
      <c r="G71" s="48"/>
      <c r="H71" s="30">
        <v>0</v>
      </c>
      <c r="I71" s="39">
        <v>0</v>
      </c>
      <c r="J71" s="30">
        <v>0</v>
      </c>
      <c r="K71" s="30">
        <v>0</v>
      </c>
      <c r="L71" s="73" t="s">
        <v>188</v>
      </c>
      <c r="M71" s="73" t="s">
        <v>188</v>
      </c>
      <c r="N71" s="73" t="s">
        <v>188</v>
      </c>
      <c r="O71" s="73" t="s">
        <v>188</v>
      </c>
      <c r="P71" s="71" t="s">
        <v>188</v>
      </c>
      <c r="Q71" s="71" t="s">
        <v>188</v>
      </c>
      <c r="R71" s="71" t="s">
        <v>188</v>
      </c>
      <c r="S71" s="71" t="s">
        <v>188</v>
      </c>
      <c r="T71" s="161">
        <f t="shared" si="1"/>
        <v>0</v>
      </c>
    </row>
    <row r="72" spans="2:20" ht="15.75" thickBot="1" x14ac:dyDescent="0.3">
      <c r="B72" s="193"/>
      <c r="C72" s="190" t="s">
        <v>100</v>
      </c>
      <c r="D72" s="194" t="s">
        <v>101</v>
      </c>
      <c r="E72" s="194"/>
      <c r="F72" s="45"/>
      <c r="G72" s="44"/>
      <c r="H72" s="46"/>
      <c r="I72" s="47"/>
      <c r="J72" s="46"/>
      <c r="K72" s="145"/>
      <c r="L72" s="145"/>
      <c r="M72" s="145"/>
      <c r="N72" s="145"/>
      <c r="O72" s="145"/>
      <c r="P72" s="248"/>
      <c r="Q72" s="134"/>
      <c r="R72" s="134"/>
      <c r="S72" s="137"/>
      <c r="T72" s="161">
        <f t="shared" si="1"/>
        <v>0</v>
      </c>
    </row>
    <row r="73" spans="2:20" ht="15.75" thickBot="1" x14ac:dyDescent="0.3">
      <c r="B73" s="195"/>
      <c r="C73" s="201"/>
      <c r="D73" s="197" t="s">
        <v>102</v>
      </c>
      <c r="E73" s="197"/>
      <c r="F73" s="39">
        <v>0</v>
      </c>
      <c r="G73" s="36"/>
      <c r="H73" s="30">
        <v>0</v>
      </c>
      <c r="I73" s="39">
        <v>0</v>
      </c>
      <c r="J73" s="30">
        <v>0</v>
      </c>
      <c r="K73" s="30">
        <v>0</v>
      </c>
      <c r="L73" s="73" t="s">
        <v>188</v>
      </c>
      <c r="M73" s="73" t="s">
        <v>188</v>
      </c>
      <c r="N73" s="73" t="s">
        <v>188</v>
      </c>
      <c r="O73" s="73" t="s">
        <v>188</v>
      </c>
      <c r="P73" s="249" t="s">
        <v>188</v>
      </c>
      <c r="Q73" s="71" t="s">
        <v>188</v>
      </c>
      <c r="R73" s="71" t="s">
        <v>188</v>
      </c>
      <c r="S73" s="71" t="s">
        <v>188</v>
      </c>
      <c r="T73" s="161">
        <f t="shared" si="1"/>
        <v>0</v>
      </c>
    </row>
    <row r="74" spans="2:20" ht="15.75" thickBot="1" x14ac:dyDescent="0.3">
      <c r="B74" s="190"/>
      <c r="C74" s="207" t="s">
        <v>103</v>
      </c>
      <c r="D74" s="194" t="s">
        <v>93</v>
      </c>
      <c r="E74" s="194"/>
      <c r="F74" s="45"/>
      <c r="G74" s="44"/>
      <c r="H74" s="46"/>
      <c r="I74" s="47"/>
      <c r="J74" s="46"/>
      <c r="K74" s="145"/>
      <c r="L74" s="145"/>
      <c r="M74" s="145"/>
      <c r="N74" s="145"/>
      <c r="O74" s="145"/>
      <c r="P74" s="134"/>
      <c r="Q74" s="134"/>
      <c r="R74" s="134"/>
      <c r="S74" s="134"/>
      <c r="T74" s="161">
        <f t="shared" si="1"/>
        <v>0</v>
      </c>
    </row>
    <row r="75" spans="2:20" ht="15.75" thickBot="1" x14ac:dyDescent="0.3">
      <c r="B75" s="201"/>
      <c r="C75" s="198"/>
      <c r="D75" s="197" t="s">
        <v>88</v>
      </c>
      <c r="E75" s="197"/>
      <c r="F75" s="39">
        <v>0</v>
      </c>
      <c r="G75" s="36"/>
      <c r="H75" s="30">
        <v>0</v>
      </c>
      <c r="I75" s="39">
        <v>0</v>
      </c>
      <c r="J75" s="30">
        <v>0</v>
      </c>
      <c r="K75" s="30">
        <v>0</v>
      </c>
      <c r="L75" s="73" t="s">
        <v>188</v>
      </c>
      <c r="M75" s="73" t="s">
        <v>188</v>
      </c>
      <c r="N75" s="73" t="s">
        <v>188</v>
      </c>
      <c r="O75" s="73" t="s">
        <v>188</v>
      </c>
      <c r="P75" s="71" t="s">
        <v>188</v>
      </c>
      <c r="Q75" s="71" t="s">
        <v>188</v>
      </c>
      <c r="R75" s="71" t="s">
        <v>188</v>
      </c>
      <c r="S75" s="71" t="s">
        <v>188</v>
      </c>
      <c r="T75" s="161">
        <f t="shared" si="1"/>
        <v>0</v>
      </c>
    </row>
    <row r="76" spans="2:20" ht="15.75" thickBot="1" x14ac:dyDescent="0.3">
      <c r="B76" s="193"/>
      <c r="C76" s="190" t="s">
        <v>104</v>
      </c>
      <c r="D76" s="194" t="s">
        <v>105</v>
      </c>
      <c r="E76" s="194"/>
      <c r="F76" s="45"/>
      <c r="G76" s="45"/>
      <c r="H76" s="46"/>
      <c r="I76" s="47"/>
      <c r="J76" s="46"/>
      <c r="K76" s="145"/>
      <c r="L76" s="145"/>
      <c r="M76" s="145"/>
      <c r="N76" s="145"/>
      <c r="O76" s="145"/>
      <c r="P76" s="134"/>
      <c r="Q76" s="137"/>
      <c r="R76" s="134"/>
      <c r="S76" s="137"/>
      <c r="T76" s="161">
        <f t="shared" si="1"/>
        <v>0</v>
      </c>
    </row>
    <row r="77" spans="2:20" ht="15.75" thickBot="1" x14ac:dyDescent="0.3">
      <c r="B77" s="196"/>
      <c r="C77" s="180"/>
      <c r="D77" s="200" t="s">
        <v>106</v>
      </c>
      <c r="E77" s="200"/>
      <c r="F77" s="70"/>
      <c r="G77" s="64"/>
      <c r="H77" s="30">
        <v>0</v>
      </c>
      <c r="I77" s="39">
        <v>0</v>
      </c>
      <c r="J77" s="73">
        <v>0</v>
      </c>
      <c r="K77" s="30">
        <v>0</v>
      </c>
      <c r="L77" s="73" t="s">
        <v>188</v>
      </c>
      <c r="M77" s="73" t="s">
        <v>188</v>
      </c>
      <c r="N77" s="73" t="s">
        <v>188</v>
      </c>
      <c r="O77" s="73" t="s">
        <v>188</v>
      </c>
      <c r="P77" s="71" t="s">
        <v>188</v>
      </c>
      <c r="Q77" s="71" t="s">
        <v>188</v>
      </c>
      <c r="R77" s="71" t="s">
        <v>188</v>
      </c>
      <c r="S77" s="71" t="s">
        <v>188</v>
      </c>
      <c r="T77" s="161">
        <f t="shared" si="1"/>
        <v>0</v>
      </c>
    </row>
    <row r="78" spans="2:20" ht="15.75" thickBot="1" x14ac:dyDescent="0.3">
      <c r="B78" s="176" t="s">
        <v>107</v>
      </c>
      <c r="C78" s="196"/>
      <c r="D78" s="208" t="s">
        <v>194</v>
      </c>
      <c r="E78" s="209"/>
      <c r="F78" s="15">
        <f>+F79+F81+F83+F85+F87+F89+F90+F92</f>
        <v>5875568</v>
      </c>
      <c r="G78" s="16" t="s">
        <v>48</v>
      </c>
      <c r="H78" s="69"/>
      <c r="I78" s="69"/>
      <c r="J78" s="147">
        <v>120263.24</v>
      </c>
      <c r="K78" s="19"/>
      <c r="L78" s="109">
        <f>+L79+L85+L87</f>
        <v>118531</v>
      </c>
      <c r="M78" s="109">
        <f>+M88</f>
        <v>19999.82</v>
      </c>
      <c r="N78" s="250"/>
      <c r="O78" s="109"/>
      <c r="P78" s="109">
        <f>+P79+P87</f>
        <v>78394.649999999994</v>
      </c>
      <c r="Q78" s="259"/>
      <c r="R78" s="109">
        <f>+R79</f>
        <v>43188</v>
      </c>
      <c r="S78" s="109">
        <f>+S79+S85</f>
        <v>726128.99</v>
      </c>
      <c r="T78" s="161">
        <f t="shared" si="1"/>
        <v>1106505.7</v>
      </c>
    </row>
    <row r="79" spans="2:20" ht="15.75" thickBot="1" x14ac:dyDescent="0.3">
      <c r="B79" s="180"/>
      <c r="C79" s="180" t="s">
        <v>108</v>
      </c>
      <c r="D79" s="199" t="s">
        <v>109</v>
      </c>
      <c r="E79" s="206"/>
      <c r="F79" s="55">
        <v>1753832</v>
      </c>
      <c r="G79" s="43"/>
      <c r="H79" s="71">
        <v>0</v>
      </c>
      <c r="I79" s="39">
        <v>0</v>
      </c>
      <c r="J79" s="61">
        <v>120263.24</v>
      </c>
      <c r="K79" s="144"/>
      <c r="L79" s="144">
        <v>68204</v>
      </c>
      <c r="M79" s="72" t="s">
        <v>188</v>
      </c>
      <c r="N79" s="73" t="s">
        <v>188</v>
      </c>
      <c r="O79" s="73" t="s">
        <v>188</v>
      </c>
      <c r="P79" s="248">
        <v>51235.3</v>
      </c>
      <c r="Q79" s="138"/>
      <c r="R79" s="139">
        <v>43188</v>
      </c>
      <c r="S79" s="138">
        <v>636691.99</v>
      </c>
      <c r="T79" s="161">
        <f t="shared" si="1"/>
        <v>919582.53</v>
      </c>
    </row>
    <row r="80" spans="2:20" ht="15.75" thickBot="1" x14ac:dyDescent="0.3">
      <c r="B80" s="201"/>
      <c r="C80" s="195" t="s">
        <v>110</v>
      </c>
      <c r="D80" s="191" t="s">
        <v>111</v>
      </c>
      <c r="E80" s="194"/>
      <c r="F80" s="31"/>
      <c r="G80" s="41"/>
      <c r="H80" s="72"/>
      <c r="I80" s="72"/>
      <c r="J80" s="72"/>
      <c r="K80" s="145"/>
      <c r="L80" s="145"/>
      <c r="M80" s="145"/>
      <c r="N80" s="145"/>
      <c r="O80" s="145"/>
      <c r="P80" s="134"/>
      <c r="Q80" s="137"/>
      <c r="R80" s="134"/>
      <c r="S80" s="134"/>
      <c r="T80" s="161">
        <f t="shared" si="1"/>
        <v>0</v>
      </c>
    </row>
    <row r="81" spans="2:20" ht="15.75" thickBot="1" x14ac:dyDescent="0.3">
      <c r="B81" s="201"/>
      <c r="C81" s="210"/>
      <c r="D81" s="181" t="s">
        <v>112</v>
      </c>
      <c r="E81" s="197"/>
      <c r="F81" s="35">
        <v>273200</v>
      </c>
      <c r="G81" s="20"/>
      <c r="H81" s="39">
        <v>0</v>
      </c>
      <c r="I81" s="30">
        <v>0</v>
      </c>
      <c r="J81" s="30">
        <v>0</v>
      </c>
      <c r="K81" s="30">
        <v>0</v>
      </c>
      <c r="L81" s="73" t="s">
        <v>188</v>
      </c>
      <c r="M81" s="73" t="s">
        <v>188</v>
      </c>
      <c r="N81" s="73" t="s">
        <v>188</v>
      </c>
      <c r="O81" s="73" t="s">
        <v>188</v>
      </c>
      <c r="P81" s="71" t="s">
        <v>188</v>
      </c>
      <c r="Q81" s="71" t="s">
        <v>188</v>
      </c>
      <c r="R81" s="71" t="s">
        <v>188</v>
      </c>
      <c r="S81" s="71" t="s">
        <v>188</v>
      </c>
      <c r="T81" s="161">
        <f t="shared" si="1"/>
        <v>0</v>
      </c>
    </row>
    <row r="82" spans="2:20" ht="15.75" thickBot="1" x14ac:dyDescent="0.3">
      <c r="B82" s="190"/>
      <c r="C82" s="207" t="s">
        <v>113</v>
      </c>
      <c r="D82" s="200" t="s">
        <v>114</v>
      </c>
      <c r="E82" s="200"/>
      <c r="F82" s="64"/>
      <c r="G82" s="43"/>
      <c r="H82" s="62"/>
      <c r="I82" s="46"/>
      <c r="J82" s="46"/>
      <c r="K82" s="145"/>
      <c r="L82" s="145"/>
      <c r="M82" s="145"/>
      <c r="N82" s="145"/>
      <c r="O82" s="145"/>
      <c r="P82" s="134"/>
      <c r="Q82" s="134"/>
      <c r="R82" s="134"/>
      <c r="S82" s="134"/>
      <c r="T82" s="161">
        <f t="shared" ref="T82:T110" si="2">+S82+R82+Q82+P82+O82+N82+M82+L82+K82+J82+I82+H82</f>
        <v>0</v>
      </c>
    </row>
    <row r="83" spans="2:20" ht="15.75" thickBot="1" x14ac:dyDescent="0.3">
      <c r="B83" s="201"/>
      <c r="C83" s="198"/>
      <c r="D83" s="200" t="s">
        <v>115</v>
      </c>
      <c r="E83" s="200"/>
      <c r="F83" s="35">
        <v>109350</v>
      </c>
      <c r="G83" s="43"/>
      <c r="H83" s="30">
        <v>0</v>
      </c>
      <c r="I83" s="30">
        <v>0</v>
      </c>
      <c r="J83" s="30">
        <v>0</v>
      </c>
      <c r="K83" s="30">
        <v>0</v>
      </c>
      <c r="L83" s="30" t="s">
        <v>188</v>
      </c>
      <c r="M83" s="73" t="s">
        <v>188</v>
      </c>
      <c r="N83" s="73" t="s">
        <v>188</v>
      </c>
      <c r="O83" s="73" t="s">
        <v>188</v>
      </c>
      <c r="P83" s="71" t="s">
        <v>188</v>
      </c>
      <c r="Q83" s="71" t="s">
        <v>188</v>
      </c>
      <c r="R83" s="71" t="s">
        <v>188</v>
      </c>
      <c r="S83" s="71" t="s">
        <v>188</v>
      </c>
      <c r="T83" s="161">
        <f t="shared" si="2"/>
        <v>0</v>
      </c>
    </row>
    <row r="84" spans="2:20" ht="15.75" thickBot="1" x14ac:dyDescent="0.3">
      <c r="B84" s="190"/>
      <c r="C84" s="190" t="s">
        <v>116</v>
      </c>
      <c r="D84" s="191" t="s">
        <v>117</v>
      </c>
      <c r="E84" s="194"/>
      <c r="F84" s="45"/>
      <c r="G84" s="44"/>
      <c r="H84" s="46"/>
      <c r="I84" s="46"/>
      <c r="J84" s="46"/>
      <c r="K84" s="145"/>
      <c r="L84" s="145"/>
      <c r="M84" s="145"/>
      <c r="N84" s="145"/>
      <c r="O84" s="145"/>
      <c r="P84" s="134"/>
      <c r="Q84" s="134"/>
      <c r="R84" s="134"/>
      <c r="S84" s="134"/>
      <c r="T84" s="161">
        <f t="shared" si="2"/>
        <v>0</v>
      </c>
    </row>
    <row r="85" spans="2:20" ht="15.75" thickBot="1" x14ac:dyDescent="0.3">
      <c r="B85" s="201"/>
      <c r="C85" s="201"/>
      <c r="D85" s="199" t="s">
        <v>118</v>
      </c>
      <c r="E85" s="200"/>
      <c r="F85" s="55">
        <v>1800000</v>
      </c>
      <c r="G85" s="43"/>
      <c r="H85" s="73">
        <v>0</v>
      </c>
      <c r="I85" s="30">
        <v>0</v>
      </c>
      <c r="J85" s="30">
        <v>0</v>
      </c>
      <c r="K85" s="30">
        <v>0</v>
      </c>
      <c r="L85" s="157">
        <v>17641</v>
      </c>
      <c r="M85" s="73" t="s">
        <v>188</v>
      </c>
      <c r="N85" s="73" t="s">
        <v>188</v>
      </c>
      <c r="O85" s="73" t="s">
        <v>188</v>
      </c>
      <c r="P85" s="39" t="s">
        <v>188</v>
      </c>
      <c r="Q85" s="39" t="s">
        <v>188</v>
      </c>
      <c r="R85" s="39" t="s">
        <v>188</v>
      </c>
      <c r="S85" s="138">
        <v>89437</v>
      </c>
      <c r="T85" s="161">
        <f t="shared" si="2"/>
        <v>107078</v>
      </c>
    </row>
    <row r="86" spans="2:20" ht="15.75" thickBot="1" x14ac:dyDescent="0.3">
      <c r="B86" s="190"/>
      <c r="C86" s="207" t="s">
        <v>119</v>
      </c>
      <c r="D86" s="194" t="s">
        <v>120</v>
      </c>
      <c r="E86" s="194"/>
      <c r="F86" s="56"/>
      <c r="G86" s="41"/>
      <c r="H86" s="72"/>
      <c r="I86" s="72"/>
      <c r="J86" s="72"/>
      <c r="K86" s="145"/>
      <c r="L86" s="145"/>
      <c r="M86" s="145"/>
      <c r="N86" s="145"/>
      <c r="O86" s="134"/>
      <c r="P86" s="256"/>
      <c r="Q86" s="251"/>
      <c r="R86" s="251"/>
      <c r="T86" s="161">
        <f t="shared" si="2"/>
        <v>0</v>
      </c>
    </row>
    <row r="87" spans="2:20" ht="15.75" thickBot="1" x14ac:dyDescent="0.3">
      <c r="B87" s="180"/>
      <c r="C87" s="211"/>
      <c r="D87" s="197" t="s">
        <v>121</v>
      </c>
      <c r="E87" s="197"/>
      <c r="F87" s="57">
        <v>429900</v>
      </c>
      <c r="G87" s="20"/>
      <c r="H87" s="39">
        <v>0</v>
      </c>
      <c r="I87" s="30">
        <v>0</v>
      </c>
      <c r="J87" s="30">
        <v>0</v>
      </c>
      <c r="K87" s="30">
        <v>0</v>
      </c>
      <c r="L87" s="157">
        <v>32686</v>
      </c>
      <c r="M87" s="30" t="s">
        <v>188</v>
      </c>
      <c r="N87" s="30" t="s">
        <v>188</v>
      </c>
      <c r="O87" s="39" t="s">
        <v>188</v>
      </c>
      <c r="P87" s="138">
        <v>27159.35</v>
      </c>
      <c r="Q87" s="39" t="s">
        <v>188</v>
      </c>
      <c r="R87" s="39" t="s">
        <v>188</v>
      </c>
      <c r="S87" s="39" t="s">
        <v>188</v>
      </c>
      <c r="T87" s="161">
        <f t="shared" si="2"/>
        <v>59845.35</v>
      </c>
    </row>
    <row r="88" spans="2:20" ht="15.75" thickBot="1" x14ac:dyDescent="0.3">
      <c r="B88" s="180"/>
      <c r="C88" s="180" t="s">
        <v>122</v>
      </c>
      <c r="D88" s="181" t="s">
        <v>123</v>
      </c>
      <c r="E88" s="182"/>
      <c r="F88" s="39">
        <v>0</v>
      </c>
      <c r="G88" s="36"/>
      <c r="H88" s="39">
        <v>0</v>
      </c>
      <c r="I88" s="39">
        <v>0</v>
      </c>
      <c r="J88" s="30">
        <v>0</v>
      </c>
      <c r="K88" s="30">
        <v>0</v>
      </c>
      <c r="L88" s="31" t="s">
        <v>188</v>
      </c>
      <c r="M88" s="138">
        <v>19999.82</v>
      </c>
      <c r="N88" s="71" t="s">
        <v>188</v>
      </c>
      <c r="O88" s="39"/>
      <c r="P88" s="75"/>
      <c r="Q88" s="39" t="s">
        <v>188</v>
      </c>
      <c r="R88" s="39" t="s">
        <v>188</v>
      </c>
      <c r="S88" s="39" t="s">
        <v>188</v>
      </c>
      <c r="T88" s="161">
        <f t="shared" si="2"/>
        <v>19999.82</v>
      </c>
    </row>
    <row r="89" spans="2:20" ht="15.75" thickBot="1" x14ac:dyDescent="0.3">
      <c r="B89" s="180"/>
      <c r="C89" s="180" t="s">
        <v>124</v>
      </c>
      <c r="D89" s="181" t="s">
        <v>125</v>
      </c>
      <c r="E89" s="182"/>
      <c r="F89" s="57">
        <v>498900</v>
      </c>
      <c r="G89" s="36"/>
      <c r="H89" s="39">
        <v>0</v>
      </c>
      <c r="I89" s="39">
        <v>0</v>
      </c>
      <c r="J89" s="30">
        <v>0</v>
      </c>
      <c r="K89" s="30">
        <v>0</v>
      </c>
      <c r="L89" s="31" t="s">
        <v>188</v>
      </c>
      <c r="M89" s="31" t="s">
        <v>188</v>
      </c>
      <c r="N89" s="31" t="s">
        <v>188</v>
      </c>
      <c r="O89" s="31" t="s">
        <v>188</v>
      </c>
      <c r="P89" s="39" t="s">
        <v>188</v>
      </c>
      <c r="Q89" s="39" t="s">
        <v>188</v>
      </c>
      <c r="R89" s="39" t="s">
        <v>188</v>
      </c>
      <c r="S89" s="39" t="s">
        <v>188</v>
      </c>
      <c r="T89" s="161">
        <f t="shared" si="2"/>
        <v>0</v>
      </c>
    </row>
    <row r="90" spans="2:20" ht="15.75" thickBot="1" x14ac:dyDescent="0.3">
      <c r="B90" s="184"/>
      <c r="C90" s="184" t="s">
        <v>126</v>
      </c>
      <c r="D90" s="199" t="s">
        <v>127</v>
      </c>
      <c r="E90" s="206"/>
      <c r="F90" s="57">
        <v>982386</v>
      </c>
      <c r="G90" s="66"/>
      <c r="H90" s="39">
        <v>0</v>
      </c>
      <c r="I90" s="39">
        <v>0</v>
      </c>
      <c r="J90" s="30">
        <v>0</v>
      </c>
      <c r="K90" s="30">
        <v>0</v>
      </c>
      <c r="L90" s="31" t="s">
        <v>188</v>
      </c>
      <c r="M90" s="31" t="s">
        <v>188</v>
      </c>
      <c r="N90" s="72" t="s">
        <v>188</v>
      </c>
      <c r="O90" s="31" t="s">
        <v>188</v>
      </c>
      <c r="P90" s="31" t="s">
        <v>188</v>
      </c>
      <c r="Q90" s="39" t="s">
        <v>188</v>
      </c>
      <c r="R90" s="39" t="s">
        <v>188</v>
      </c>
      <c r="S90" s="39" t="s">
        <v>188</v>
      </c>
      <c r="T90" s="161">
        <f t="shared" si="2"/>
        <v>0</v>
      </c>
    </row>
    <row r="91" spans="2:20" ht="15.75" thickBot="1" x14ac:dyDescent="0.3">
      <c r="B91" s="190"/>
      <c r="C91" s="207" t="s">
        <v>128</v>
      </c>
      <c r="D91" s="194" t="s">
        <v>129</v>
      </c>
      <c r="E91" s="194"/>
      <c r="F91" s="45"/>
      <c r="G91" s="44"/>
      <c r="H91" s="47"/>
      <c r="I91" s="67"/>
      <c r="J91" s="46"/>
      <c r="K91" s="145"/>
      <c r="L91" s="145"/>
      <c r="M91" s="145"/>
      <c r="N91" s="145"/>
      <c r="O91" s="145"/>
      <c r="P91" s="134"/>
      <c r="Q91" s="137"/>
      <c r="R91" s="145"/>
      <c r="S91" s="134"/>
      <c r="T91" s="161">
        <f t="shared" si="2"/>
        <v>0</v>
      </c>
    </row>
    <row r="92" spans="2:20" ht="15.75" thickBot="1" x14ac:dyDescent="0.3">
      <c r="B92" s="201"/>
      <c r="C92" s="198"/>
      <c r="D92" s="200" t="s">
        <v>130</v>
      </c>
      <c r="E92" s="200"/>
      <c r="F92" s="57">
        <v>28000</v>
      </c>
      <c r="G92" s="43"/>
      <c r="H92" s="39">
        <v>0</v>
      </c>
      <c r="I92" s="30">
        <v>0</v>
      </c>
      <c r="J92" s="30">
        <v>0</v>
      </c>
      <c r="K92" s="30">
        <v>0</v>
      </c>
      <c r="L92" s="73" t="s">
        <v>188</v>
      </c>
      <c r="M92" s="73" t="s">
        <v>188</v>
      </c>
      <c r="N92" s="73" t="s">
        <v>188</v>
      </c>
      <c r="O92" s="73" t="s">
        <v>188</v>
      </c>
      <c r="P92" s="71" t="s">
        <v>188</v>
      </c>
      <c r="Q92" s="39" t="s">
        <v>188</v>
      </c>
      <c r="R92" s="39" t="s">
        <v>188</v>
      </c>
      <c r="S92" s="39" t="s">
        <v>188</v>
      </c>
      <c r="T92" s="161">
        <f t="shared" si="2"/>
        <v>0</v>
      </c>
    </row>
    <row r="93" spans="2:20" ht="15.75" thickBot="1" x14ac:dyDescent="0.3">
      <c r="B93" s="176" t="s">
        <v>131</v>
      </c>
      <c r="C93" s="187"/>
      <c r="D93" s="177" t="s">
        <v>132</v>
      </c>
      <c r="E93" s="209"/>
      <c r="F93" s="15"/>
      <c r="G93" s="16" t="s">
        <v>48</v>
      </c>
      <c r="H93" s="69"/>
      <c r="I93" s="69"/>
      <c r="J93" s="69"/>
      <c r="K93" s="19"/>
      <c r="L93" s="19"/>
      <c r="M93" s="109">
        <f>+M94</f>
        <v>20618236.120000001</v>
      </c>
      <c r="N93" s="109"/>
      <c r="O93" s="109"/>
      <c r="P93" s="109"/>
      <c r="Q93" s="109">
        <f>+Q95</f>
        <v>2593455.6800000002</v>
      </c>
      <c r="R93" s="109"/>
      <c r="S93" s="109">
        <f>+S94+S95</f>
        <v>9208334.8100000005</v>
      </c>
      <c r="T93" s="161">
        <f t="shared" si="2"/>
        <v>32420026.609999999</v>
      </c>
    </row>
    <row r="94" spans="2:20" ht="15.75" thickBot="1" x14ac:dyDescent="0.3">
      <c r="B94" s="180"/>
      <c r="C94" s="180" t="s">
        <v>133</v>
      </c>
      <c r="D94" s="181" t="s">
        <v>134</v>
      </c>
      <c r="E94" s="182"/>
      <c r="F94" s="39">
        <v>0</v>
      </c>
      <c r="G94" s="36"/>
      <c r="H94" s="39">
        <v>0</v>
      </c>
      <c r="I94" s="39">
        <v>0</v>
      </c>
      <c r="J94" s="39">
        <v>0</v>
      </c>
      <c r="K94" s="30">
        <v>0</v>
      </c>
      <c r="L94" s="31" t="s">
        <v>188</v>
      </c>
      <c r="M94" s="138">
        <v>20618236.120000001</v>
      </c>
      <c r="N94" s="31" t="s">
        <v>188</v>
      </c>
      <c r="O94" s="71" t="s">
        <v>188</v>
      </c>
      <c r="P94" s="31" t="s">
        <v>188</v>
      </c>
      <c r="Q94" s="39" t="s">
        <v>188</v>
      </c>
      <c r="R94" s="39" t="s">
        <v>188</v>
      </c>
      <c r="S94" s="138">
        <v>193766</v>
      </c>
      <c r="T94" s="161">
        <f t="shared" si="2"/>
        <v>20812002.120000001</v>
      </c>
    </row>
    <row r="95" spans="2:20" ht="15.75" thickBot="1" x14ac:dyDescent="0.3">
      <c r="B95" s="180"/>
      <c r="C95" s="180" t="s">
        <v>135</v>
      </c>
      <c r="D95" s="181" t="s">
        <v>136</v>
      </c>
      <c r="E95" s="182"/>
      <c r="F95" s="74"/>
      <c r="G95" s="36"/>
      <c r="H95" s="39">
        <v>0</v>
      </c>
      <c r="I95" s="75">
        <v>0</v>
      </c>
      <c r="J95" s="39">
        <v>0</v>
      </c>
      <c r="K95" s="30">
        <v>0</v>
      </c>
      <c r="L95" s="31" t="s">
        <v>188</v>
      </c>
      <c r="M95" s="31" t="s">
        <v>188</v>
      </c>
      <c r="N95" s="31" t="s">
        <v>188</v>
      </c>
      <c r="O95" s="31" t="s">
        <v>188</v>
      </c>
      <c r="P95" s="31" t="s">
        <v>188</v>
      </c>
      <c r="Q95" s="138">
        <v>2593455.6800000002</v>
      </c>
      <c r="R95" s="39" t="s">
        <v>188</v>
      </c>
      <c r="S95" s="133">
        <v>9014568.8100000005</v>
      </c>
      <c r="T95" s="161">
        <f t="shared" si="2"/>
        <v>11608024.49</v>
      </c>
    </row>
    <row r="96" spans="2:20" ht="15.75" thickBot="1" x14ac:dyDescent="0.3">
      <c r="B96" s="201"/>
      <c r="C96" s="201" t="s">
        <v>137</v>
      </c>
      <c r="D96" s="199" t="s">
        <v>138</v>
      </c>
      <c r="E96" s="206"/>
      <c r="F96" s="71">
        <v>0</v>
      </c>
      <c r="G96" s="43"/>
      <c r="H96" s="71">
        <v>0</v>
      </c>
      <c r="I96" s="75">
        <v>0</v>
      </c>
      <c r="J96" s="31" t="s">
        <v>188</v>
      </c>
      <c r="K96" s="31" t="s">
        <v>188</v>
      </c>
      <c r="L96" s="31" t="s">
        <v>188</v>
      </c>
      <c r="M96" s="31" t="s">
        <v>188</v>
      </c>
      <c r="N96" s="31" t="s">
        <v>188</v>
      </c>
      <c r="O96" s="31" t="s">
        <v>188</v>
      </c>
      <c r="P96" s="31" t="s">
        <v>188</v>
      </c>
      <c r="Q96" s="39" t="s">
        <v>188</v>
      </c>
      <c r="R96" s="39" t="s">
        <v>188</v>
      </c>
      <c r="S96" s="39" t="s">
        <v>188</v>
      </c>
      <c r="T96" s="161">
        <f t="shared" si="2"/>
        <v>0</v>
      </c>
    </row>
    <row r="97" spans="2:20" ht="15.75" thickBot="1" x14ac:dyDescent="0.3">
      <c r="B97" s="193"/>
      <c r="C97" s="190" t="s">
        <v>139</v>
      </c>
      <c r="D97" s="191" t="s">
        <v>66</v>
      </c>
      <c r="E97" s="194"/>
      <c r="F97" s="41"/>
      <c r="G97" s="41"/>
      <c r="H97" s="47"/>
      <c r="I97" s="148"/>
      <c r="J97" s="46"/>
      <c r="K97" s="145"/>
      <c r="L97" s="145"/>
      <c r="M97" s="145"/>
      <c r="N97" s="145"/>
      <c r="O97" s="145"/>
      <c r="P97" s="134"/>
      <c r="Q97" s="134"/>
      <c r="R97" s="137"/>
      <c r="S97" s="134"/>
      <c r="T97" s="161">
        <f t="shared" si="2"/>
        <v>0</v>
      </c>
    </row>
    <row r="98" spans="2:20" ht="15.75" thickBot="1" x14ac:dyDescent="0.3">
      <c r="B98" s="195"/>
      <c r="C98" s="201"/>
      <c r="D98" s="199" t="s">
        <v>140</v>
      </c>
      <c r="E98" s="200"/>
      <c r="F98" s="73">
        <v>0</v>
      </c>
      <c r="G98" s="49"/>
      <c r="H98" s="71">
        <v>0</v>
      </c>
      <c r="I98" s="76">
        <v>0</v>
      </c>
      <c r="J98" s="73">
        <v>0</v>
      </c>
      <c r="K98" s="73">
        <v>0</v>
      </c>
      <c r="L98" s="73" t="s">
        <v>188</v>
      </c>
      <c r="M98" s="73" t="s">
        <v>188</v>
      </c>
      <c r="N98" s="73" t="s">
        <v>188</v>
      </c>
      <c r="O98" s="73" t="s">
        <v>188</v>
      </c>
      <c r="P98" s="71" t="s">
        <v>188</v>
      </c>
      <c r="Q98" s="39" t="s">
        <v>188</v>
      </c>
      <c r="R98" s="39" t="s">
        <v>188</v>
      </c>
      <c r="S98" s="39" t="s">
        <v>188</v>
      </c>
      <c r="T98" s="161">
        <f t="shared" si="2"/>
        <v>0</v>
      </c>
    </row>
    <row r="99" spans="2:20" ht="15.75" thickBot="1" x14ac:dyDescent="0.3">
      <c r="B99" s="196"/>
      <c r="C99" s="180"/>
      <c r="D99" s="181" t="s">
        <v>141</v>
      </c>
      <c r="E99" s="197"/>
      <c r="F99" s="73"/>
      <c r="G99" s="49"/>
      <c r="H99" s="71"/>
      <c r="I99" s="76"/>
      <c r="J99" s="73"/>
      <c r="K99" s="144"/>
      <c r="L99" s="144"/>
      <c r="M99" s="144"/>
      <c r="N99" s="30"/>
      <c r="O99" s="30"/>
      <c r="P99" s="71"/>
      <c r="Q99" s="71"/>
      <c r="R99" s="76"/>
      <c r="S99" s="71"/>
      <c r="T99" s="161">
        <f t="shared" si="2"/>
        <v>0</v>
      </c>
    </row>
    <row r="100" spans="2:20" ht="15.75" thickBot="1" x14ac:dyDescent="0.3">
      <c r="B100" s="212" t="s">
        <v>142</v>
      </c>
      <c r="C100" s="213"/>
      <c r="D100" s="214" t="s">
        <v>143</v>
      </c>
      <c r="E100" s="214"/>
      <c r="F100" s="77"/>
      <c r="G100" s="77"/>
      <c r="H100" s="78"/>
      <c r="I100" s="78"/>
      <c r="J100" s="79"/>
      <c r="K100" s="140"/>
      <c r="L100" s="140"/>
      <c r="M100" s="140"/>
      <c r="N100" s="171"/>
      <c r="O100" s="159"/>
      <c r="P100" s="140"/>
      <c r="Q100" s="140"/>
      <c r="R100" s="140"/>
      <c r="S100" s="140"/>
      <c r="T100" s="161">
        <f t="shared" si="2"/>
        <v>0</v>
      </c>
    </row>
    <row r="101" spans="2:20" ht="15.75" thickBot="1" x14ac:dyDescent="0.3">
      <c r="B101" s="215"/>
      <c r="C101" s="216"/>
      <c r="D101" s="217" t="s">
        <v>144</v>
      </c>
      <c r="E101" s="217"/>
      <c r="F101" s="80"/>
      <c r="G101" s="81" t="s">
        <v>48</v>
      </c>
      <c r="H101" s="82"/>
      <c r="I101" s="82"/>
      <c r="J101" s="83"/>
      <c r="K101" s="132"/>
      <c r="L101" s="132"/>
      <c r="M101" s="132"/>
      <c r="N101" s="132"/>
      <c r="O101" s="252"/>
      <c r="P101" s="132"/>
      <c r="Q101" s="132"/>
      <c r="R101" s="132"/>
      <c r="S101" s="132"/>
      <c r="T101" s="161">
        <f t="shared" si="2"/>
        <v>0</v>
      </c>
    </row>
    <row r="102" spans="2:20" ht="15.75" thickBot="1" x14ac:dyDescent="0.3">
      <c r="B102" s="201"/>
      <c r="C102" s="201" t="s">
        <v>145</v>
      </c>
      <c r="D102" s="199" t="s">
        <v>146</v>
      </c>
      <c r="E102" s="206"/>
      <c r="F102" s="39">
        <v>0</v>
      </c>
      <c r="G102" s="39">
        <v>0</v>
      </c>
      <c r="H102" s="31" t="s">
        <v>188</v>
      </c>
      <c r="I102" s="31" t="s">
        <v>188</v>
      </c>
      <c r="J102" s="31" t="s">
        <v>188</v>
      </c>
      <c r="K102" s="31" t="s">
        <v>188</v>
      </c>
      <c r="L102" s="31" t="s">
        <v>188</v>
      </c>
      <c r="M102" s="71" t="s">
        <v>188</v>
      </c>
      <c r="N102" s="31" t="s">
        <v>188</v>
      </c>
      <c r="O102" s="31" t="s">
        <v>188</v>
      </c>
      <c r="P102" s="71" t="s">
        <v>188</v>
      </c>
      <c r="Q102" s="71" t="s">
        <v>188</v>
      </c>
      <c r="R102" s="71" t="s">
        <v>188</v>
      </c>
      <c r="S102" s="71" t="s">
        <v>188</v>
      </c>
      <c r="T102" s="161">
        <f t="shared" si="2"/>
        <v>0</v>
      </c>
    </row>
    <row r="103" spans="2:20" ht="15.75" thickBot="1" x14ac:dyDescent="0.3">
      <c r="B103" s="193"/>
      <c r="C103" s="193" t="s">
        <v>147</v>
      </c>
      <c r="D103" s="191" t="s">
        <v>148</v>
      </c>
      <c r="E103" s="194"/>
      <c r="F103" s="45"/>
      <c r="G103" s="44"/>
      <c r="H103" s="46"/>
      <c r="I103" s="46"/>
      <c r="J103" s="46"/>
      <c r="K103" s="145"/>
      <c r="L103" s="145"/>
      <c r="M103" s="145"/>
      <c r="N103" s="145"/>
      <c r="O103" s="145"/>
      <c r="P103" s="134"/>
      <c r="Q103" s="134"/>
      <c r="R103" s="137"/>
      <c r="S103" s="134"/>
      <c r="T103" s="161">
        <f t="shared" si="2"/>
        <v>0</v>
      </c>
    </row>
    <row r="104" spans="2:20" ht="15.75" thickBot="1" x14ac:dyDescent="0.3">
      <c r="B104" s="196"/>
      <c r="C104" s="195"/>
      <c r="D104" s="199" t="s">
        <v>149</v>
      </c>
      <c r="E104" s="200"/>
      <c r="F104" s="71">
        <v>0</v>
      </c>
      <c r="G104" s="71">
        <v>0</v>
      </c>
      <c r="H104" s="73">
        <v>0</v>
      </c>
      <c r="I104" s="73">
        <v>0</v>
      </c>
      <c r="J104" s="73">
        <v>0</v>
      </c>
      <c r="K104" s="73">
        <v>0</v>
      </c>
      <c r="L104" s="73" t="s">
        <v>188</v>
      </c>
      <c r="M104" s="73" t="s">
        <v>188</v>
      </c>
      <c r="N104" s="73" t="s">
        <v>188</v>
      </c>
      <c r="O104" s="73" t="s">
        <v>188</v>
      </c>
      <c r="P104" s="71" t="s">
        <v>188</v>
      </c>
      <c r="Q104" s="71" t="s">
        <v>188</v>
      </c>
      <c r="R104" s="71" t="s">
        <v>188</v>
      </c>
      <c r="S104" s="71" t="s">
        <v>188</v>
      </c>
      <c r="T104" s="161">
        <f t="shared" si="2"/>
        <v>0</v>
      </c>
    </row>
    <row r="105" spans="2:20" ht="15.75" thickBot="1" x14ac:dyDescent="0.3">
      <c r="B105" s="176" t="s">
        <v>150</v>
      </c>
      <c r="C105" s="187"/>
      <c r="D105" s="177" t="s">
        <v>151</v>
      </c>
      <c r="E105" s="178"/>
      <c r="F105" s="68"/>
      <c r="G105" s="68"/>
      <c r="H105" s="69"/>
      <c r="I105" s="69"/>
      <c r="J105" s="69"/>
      <c r="K105" s="19"/>
      <c r="L105" s="19"/>
      <c r="M105" s="19"/>
      <c r="N105" s="19"/>
      <c r="O105" s="19"/>
      <c r="P105" s="146"/>
      <c r="Q105" s="19"/>
      <c r="R105" s="19"/>
      <c r="S105" s="19"/>
      <c r="T105" s="161">
        <f t="shared" si="2"/>
        <v>0</v>
      </c>
    </row>
    <row r="106" spans="2:20" ht="15.75" thickBot="1" x14ac:dyDescent="0.3">
      <c r="B106" s="180"/>
      <c r="C106" s="180" t="s">
        <v>152</v>
      </c>
      <c r="D106" s="181" t="s">
        <v>153</v>
      </c>
      <c r="E106" s="182"/>
      <c r="F106" s="39">
        <v>0</v>
      </c>
      <c r="G106" s="39">
        <v>0</v>
      </c>
      <c r="H106" s="39">
        <v>0</v>
      </c>
      <c r="I106" s="30">
        <v>0</v>
      </c>
      <c r="J106" s="30" t="s">
        <v>188</v>
      </c>
      <c r="K106" s="30">
        <v>0</v>
      </c>
      <c r="L106" s="31" t="s">
        <v>188</v>
      </c>
      <c r="M106" s="31" t="s">
        <v>188</v>
      </c>
      <c r="N106" s="31" t="s">
        <v>188</v>
      </c>
      <c r="O106" s="73" t="s">
        <v>188</v>
      </c>
      <c r="P106" s="73" t="s">
        <v>188</v>
      </c>
      <c r="Q106" s="71" t="s">
        <v>188</v>
      </c>
      <c r="R106" s="71" t="s">
        <v>188</v>
      </c>
      <c r="S106" s="71" t="s">
        <v>188</v>
      </c>
      <c r="T106" s="161">
        <f t="shared" si="2"/>
        <v>0</v>
      </c>
    </row>
    <row r="107" spans="2:20" ht="15.75" thickBot="1" x14ac:dyDescent="0.3">
      <c r="B107" s="201"/>
      <c r="C107" s="201" t="s">
        <v>154</v>
      </c>
      <c r="D107" s="199" t="s">
        <v>155</v>
      </c>
      <c r="E107" s="206"/>
      <c r="F107" s="39">
        <v>0</v>
      </c>
      <c r="G107" s="39">
        <v>0</v>
      </c>
      <c r="H107" s="39">
        <v>0</v>
      </c>
      <c r="I107" s="30">
        <v>0</v>
      </c>
      <c r="J107" s="30">
        <v>0</v>
      </c>
      <c r="K107" s="30">
        <v>0</v>
      </c>
      <c r="L107" s="31" t="s">
        <v>188</v>
      </c>
      <c r="M107" s="31" t="s">
        <v>188</v>
      </c>
      <c r="N107" s="72" t="s">
        <v>188</v>
      </c>
      <c r="O107" s="72" t="s">
        <v>188</v>
      </c>
      <c r="P107" s="72" t="s">
        <v>188</v>
      </c>
      <c r="Q107" s="71" t="s">
        <v>188</v>
      </c>
      <c r="R107" s="71" t="s">
        <v>188</v>
      </c>
      <c r="S107" s="71" t="s">
        <v>188</v>
      </c>
      <c r="T107" s="161">
        <f t="shared" si="2"/>
        <v>0</v>
      </c>
    </row>
    <row r="108" spans="2:20" ht="15.75" thickBot="1" x14ac:dyDescent="0.3">
      <c r="B108" s="190"/>
      <c r="C108" s="207" t="s">
        <v>156</v>
      </c>
      <c r="D108" s="194" t="s">
        <v>157</v>
      </c>
      <c r="E108" s="194"/>
      <c r="F108" s="45"/>
      <c r="G108" s="44"/>
      <c r="H108" s="47"/>
      <c r="I108" s="67"/>
      <c r="J108" s="46"/>
      <c r="K108" s="145"/>
      <c r="L108" s="145"/>
      <c r="M108" s="145"/>
      <c r="N108" s="145"/>
      <c r="O108" s="145"/>
      <c r="P108" s="145"/>
      <c r="Q108" s="134"/>
      <c r="R108" s="137"/>
      <c r="S108" s="134"/>
      <c r="T108" s="161">
        <f t="shared" si="2"/>
        <v>0</v>
      </c>
    </row>
    <row r="109" spans="2:20" ht="15.75" thickBot="1" x14ac:dyDescent="0.3">
      <c r="B109" s="201"/>
      <c r="C109" s="198"/>
      <c r="D109" s="200" t="s">
        <v>158</v>
      </c>
      <c r="E109" s="200"/>
      <c r="F109" s="39">
        <v>0</v>
      </c>
      <c r="G109" s="84">
        <v>0</v>
      </c>
      <c r="H109" s="39">
        <v>0</v>
      </c>
      <c r="I109" s="30">
        <v>0</v>
      </c>
      <c r="J109" s="30">
        <v>0</v>
      </c>
      <c r="K109" s="73">
        <v>0</v>
      </c>
      <c r="L109" s="73" t="s">
        <v>188</v>
      </c>
      <c r="M109" s="30" t="s">
        <v>188</v>
      </c>
      <c r="N109" s="30" t="s">
        <v>188</v>
      </c>
      <c r="O109" s="73" t="s">
        <v>188</v>
      </c>
      <c r="P109" s="30" t="s">
        <v>188</v>
      </c>
      <c r="Q109" s="71" t="s">
        <v>188</v>
      </c>
      <c r="R109" s="71" t="s">
        <v>188</v>
      </c>
      <c r="S109" s="71" t="s">
        <v>188</v>
      </c>
      <c r="T109" s="161">
        <f t="shared" si="2"/>
        <v>0</v>
      </c>
    </row>
    <row r="110" spans="2:20" ht="15.75" thickBot="1" x14ac:dyDescent="0.3">
      <c r="B110" s="276" t="s">
        <v>159</v>
      </c>
      <c r="C110" s="277"/>
      <c r="D110" s="277"/>
      <c r="E110" s="278"/>
      <c r="F110" s="165">
        <f>+F78+F35+F23+F17</f>
        <v>216531019</v>
      </c>
      <c r="G110" s="164" t="s">
        <v>48</v>
      </c>
      <c r="H110" s="163">
        <v>12563235.33</v>
      </c>
      <c r="I110" s="163">
        <v>14187978.279999999</v>
      </c>
      <c r="J110" s="162">
        <v>21429386.969999999</v>
      </c>
      <c r="K110" s="160">
        <v>15889876.869999999</v>
      </c>
      <c r="L110" s="160">
        <f>+L78+L35+L23+L17</f>
        <v>14930800.25</v>
      </c>
      <c r="M110" s="168">
        <f>+M93+M78+M35+M23+M17</f>
        <v>38524962.390000001</v>
      </c>
      <c r="N110" s="168">
        <f>+N23+N17</f>
        <v>13894353.32</v>
      </c>
      <c r="O110" s="160">
        <f>+O35+O23+O17</f>
        <v>15862741.59</v>
      </c>
      <c r="P110" s="168">
        <f>+P78+P48+P35++P23+P17</f>
        <v>15685926.380000001</v>
      </c>
      <c r="Q110" s="160">
        <f>+Q93+Q48+Q35+Q23+Q17</f>
        <v>18821102.920000002</v>
      </c>
      <c r="R110" s="160">
        <f>+R78+R35+R23+R17</f>
        <v>35152094.600000001</v>
      </c>
      <c r="S110" s="160">
        <f>+S93+S78+S48+S35+S23+S17</f>
        <v>33121890.270000003</v>
      </c>
      <c r="T110" s="258">
        <f t="shared" si="2"/>
        <v>250064349.17000005</v>
      </c>
    </row>
    <row r="111" spans="2:20" ht="15.75" thickBot="1" x14ac:dyDescent="0.3">
      <c r="B111" s="218" t="s">
        <v>160</v>
      </c>
      <c r="C111" s="218"/>
      <c r="D111" s="218"/>
      <c r="E111" s="218"/>
      <c r="F111" s="85"/>
      <c r="G111" s="85"/>
      <c r="H111" s="86"/>
      <c r="I111" s="88"/>
      <c r="J111" s="86"/>
      <c r="K111" s="137"/>
      <c r="L111" s="137"/>
      <c r="M111" s="137"/>
      <c r="N111" s="137"/>
      <c r="O111" s="137"/>
      <c r="P111" s="137"/>
      <c r="Q111" s="137"/>
      <c r="R111" s="137"/>
      <c r="S111" s="137"/>
      <c r="T111" s="161">
        <f t="shared" ref="T111:T124" si="3">+R111+Q111+P111+O111+N111+M111+L111+K111+J111+I111+H111</f>
        <v>0</v>
      </c>
    </row>
    <row r="112" spans="2:20" ht="15.75" thickBot="1" x14ac:dyDescent="0.3">
      <c r="B112" s="219">
        <v>4.0999999999999996</v>
      </c>
      <c r="C112" s="219"/>
      <c r="D112" s="220" t="s">
        <v>161</v>
      </c>
      <c r="E112" s="221"/>
      <c r="F112" s="87"/>
      <c r="G112" s="87"/>
      <c r="H112" s="88"/>
      <c r="I112" s="88"/>
      <c r="J112" s="88"/>
      <c r="K112" s="19"/>
      <c r="L112" s="19"/>
      <c r="M112" s="19"/>
      <c r="N112" s="19"/>
      <c r="O112" s="19"/>
      <c r="P112" s="19"/>
      <c r="Q112" s="19"/>
      <c r="R112" s="19"/>
      <c r="S112" s="19"/>
      <c r="T112" s="161">
        <f t="shared" si="3"/>
        <v>0</v>
      </c>
    </row>
    <row r="113" spans="2:20" ht="15.75" thickBot="1" x14ac:dyDescent="0.3">
      <c r="B113" s="222"/>
      <c r="C113" s="222" t="s">
        <v>162</v>
      </c>
      <c r="D113" s="223" t="s">
        <v>161</v>
      </c>
      <c r="E113" s="224"/>
      <c r="F113" s="73">
        <v>0</v>
      </c>
      <c r="G113" s="73">
        <v>0</v>
      </c>
      <c r="H113" s="73">
        <v>0</v>
      </c>
      <c r="I113" s="71">
        <v>0</v>
      </c>
      <c r="J113" s="71">
        <v>0</v>
      </c>
      <c r="K113" s="71">
        <v>0</v>
      </c>
      <c r="L113" s="31" t="s">
        <v>188</v>
      </c>
      <c r="M113" s="31" t="s">
        <v>188</v>
      </c>
      <c r="N113" s="31" t="s">
        <v>188</v>
      </c>
      <c r="O113" s="31" t="s">
        <v>188</v>
      </c>
      <c r="P113" s="73" t="s">
        <v>188</v>
      </c>
      <c r="Q113" s="71" t="s">
        <v>188</v>
      </c>
      <c r="R113" s="71" t="s">
        <v>188</v>
      </c>
      <c r="S113" s="71" t="s">
        <v>188</v>
      </c>
      <c r="T113" s="261">
        <f t="shared" si="3"/>
        <v>0</v>
      </c>
    </row>
    <row r="114" spans="2:20" ht="15.75" thickBot="1" x14ac:dyDescent="0.3">
      <c r="B114" s="225"/>
      <c r="C114" s="225"/>
      <c r="D114" s="226" t="s">
        <v>163</v>
      </c>
      <c r="E114" s="227"/>
      <c r="F114" s="73"/>
      <c r="G114" s="73"/>
      <c r="H114" s="73"/>
      <c r="I114" s="71"/>
      <c r="J114" s="30"/>
      <c r="K114" s="138"/>
      <c r="L114" s="138"/>
      <c r="M114" s="138"/>
      <c r="N114" s="138"/>
      <c r="O114" s="138"/>
      <c r="P114" s="157"/>
      <c r="Q114" s="138"/>
      <c r="R114" s="138"/>
      <c r="S114" s="138"/>
      <c r="T114" s="261">
        <f t="shared" si="3"/>
        <v>0</v>
      </c>
    </row>
    <row r="115" spans="2:20" ht="15.75" thickBot="1" x14ac:dyDescent="0.3">
      <c r="B115" s="222"/>
      <c r="C115" s="228" t="s">
        <v>164</v>
      </c>
      <c r="D115" s="223" t="s">
        <v>165</v>
      </c>
      <c r="E115" s="224"/>
      <c r="F115" s="89">
        <v>0</v>
      </c>
      <c r="G115" s="72">
        <v>0</v>
      </c>
      <c r="H115" s="72">
        <v>0</v>
      </c>
      <c r="I115" s="31">
        <v>0</v>
      </c>
      <c r="J115" s="71">
        <v>0</v>
      </c>
      <c r="K115" s="71">
        <v>0</v>
      </c>
      <c r="L115" s="31" t="s">
        <v>188</v>
      </c>
      <c r="M115" s="31" t="s">
        <v>188</v>
      </c>
      <c r="N115" s="31" t="s">
        <v>188</v>
      </c>
      <c r="O115" s="31" t="s">
        <v>188</v>
      </c>
      <c r="P115" s="72" t="s">
        <v>188</v>
      </c>
      <c r="Q115" s="71" t="s">
        <v>188</v>
      </c>
      <c r="R115" s="71" t="s">
        <v>188</v>
      </c>
      <c r="S115" s="71" t="s">
        <v>188</v>
      </c>
      <c r="T115" s="261">
        <f t="shared" si="3"/>
        <v>0</v>
      </c>
    </row>
    <row r="116" spans="2:20" ht="15.75" thickBot="1" x14ac:dyDescent="0.3">
      <c r="B116" s="229"/>
      <c r="C116" s="230"/>
      <c r="D116" s="231" t="s">
        <v>163</v>
      </c>
      <c r="E116" s="232"/>
      <c r="F116" s="90"/>
      <c r="G116" s="30"/>
      <c r="H116" s="30"/>
      <c r="I116" s="39"/>
      <c r="J116" s="30"/>
      <c r="K116" s="138"/>
      <c r="L116" s="138"/>
      <c r="M116" s="138"/>
      <c r="N116" s="138"/>
      <c r="O116" s="138"/>
      <c r="P116" s="137"/>
      <c r="Q116" s="138"/>
      <c r="R116" s="138"/>
      <c r="S116" s="138"/>
      <c r="T116" s="261">
        <f t="shared" si="3"/>
        <v>0</v>
      </c>
    </row>
    <row r="117" spans="2:20" ht="15.75" thickBot="1" x14ac:dyDescent="0.3">
      <c r="B117" s="233">
        <v>4.2</v>
      </c>
      <c r="C117" s="233"/>
      <c r="D117" s="229" t="s">
        <v>166</v>
      </c>
      <c r="E117" s="234"/>
      <c r="F117" s="92"/>
      <c r="G117" s="91"/>
      <c r="H117" s="93"/>
      <c r="I117" s="94"/>
      <c r="J117" s="150"/>
      <c r="K117" s="133"/>
      <c r="L117" s="137"/>
      <c r="M117" s="133"/>
      <c r="N117" s="133"/>
      <c r="O117" s="133"/>
      <c r="P117" s="133"/>
      <c r="Q117" s="133"/>
      <c r="R117" s="133"/>
      <c r="S117" s="133"/>
      <c r="T117" s="261">
        <f t="shared" si="3"/>
        <v>0</v>
      </c>
    </row>
    <row r="118" spans="2:20" ht="15.75" thickBot="1" x14ac:dyDescent="0.3">
      <c r="B118" s="235"/>
      <c r="C118" s="235" t="s">
        <v>167</v>
      </c>
      <c r="D118" s="236" t="s">
        <v>168</v>
      </c>
      <c r="E118" s="237"/>
      <c r="F118" s="39">
        <v>0</v>
      </c>
      <c r="G118" s="39">
        <v>0</v>
      </c>
      <c r="H118" s="39">
        <v>0</v>
      </c>
      <c r="I118" s="30">
        <v>0</v>
      </c>
      <c r="J118" s="75">
        <v>0</v>
      </c>
      <c r="K118" s="75">
        <v>0</v>
      </c>
      <c r="L118" s="31" t="s">
        <v>188</v>
      </c>
      <c r="M118" s="31" t="s">
        <v>188</v>
      </c>
      <c r="N118" s="31" t="s">
        <v>188</v>
      </c>
      <c r="O118" s="31" t="s">
        <v>188</v>
      </c>
      <c r="P118" s="31" t="s">
        <v>188</v>
      </c>
      <c r="Q118" s="71" t="s">
        <v>188</v>
      </c>
      <c r="R118" s="71" t="s">
        <v>188</v>
      </c>
      <c r="S118" s="71" t="s">
        <v>188</v>
      </c>
      <c r="T118" s="261">
        <f t="shared" si="3"/>
        <v>0</v>
      </c>
    </row>
    <row r="119" spans="2:20" ht="15.75" thickBot="1" x14ac:dyDescent="0.3">
      <c r="B119" s="235"/>
      <c r="C119" s="235" t="s">
        <v>169</v>
      </c>
      <c r="D119" s="236" t="s">
        <v>170</v>
      </c>
      <c r="E119" s="237"/>
      <c r="F119" s="39">
        <v>0</v>
      </c>
      <c r="G119" s="92">
        <v>0</v>
      </c>
      <c r="H119" s="39">
        <v>0</v>
      </c>
      <c r="I119" s="30">
        <v>0</v>
      </c>
      <c r="J119" s="71">
        <v>0</v>
      </c>
      <c r="K119" s="71">
        <v>0</v>
      </c>
      <c r="L119" s="75" t="s">
        <v>188</v>
      </c>
      <c r="M119" s="31" t="s">
        <v>188</v>
      </c>
      <c r="N119" s="31" t="s">
        <v>188</v>
      </c>
      <c r="O119" s="31" t="s">
        <v>188</v>
      </c>
      <c r="P119" s="31" t="s">
        <v>188</v>
      </c>
      <c r="Q119" s="71" t="s">
        <v>188</v>
      </c>
      <c r="R119" s="75"/>
      <c r="S119" s="75"/>
      <c r="T119" s="261">
        <f t="shared" si="3"/>
        <v>0</v>
      </c>
    </row>
    <row r="120" spans="2:20" ht="15.75" thickBot="1" x14ac:dyDescent="0.3">
      <c r="B120" s="235">
        <v>4.3</v>
      </c>
      <c r="C120" s="235"/>
      <c r="D120" s="238" t="s">
        <v>171</v>
      </c>
      <c r="E120" s="239"/>
      <c r="F120" s="95"/>
      <c r="G120" s="96"/>
      <c r="H120" s="97"/>
      <c r="I120" s="98"/>
      <c r="J120" s="150"/>
      <c r="K120" s="133"/>
      <c r="L120" s="137"/>
      <c r="M120" s="133"/>
      <c r="N120" s="133"/>
      <c r="O120" s="133"/>
      <c r="P120" s="133"/>
      <c r="Q120" s="133"/>
      <c r="R120" s="137"/>
      <c r="S120" s="133"/>
      <c r="T120" s="261">
        <f t="shared" si="3"/>
        <v>0</v>
      </c>
    </row>
    <row r="121" spans="2:20" ht="15.75" thickBot="1" x14ac:dyDescent="0.3">
      <c r="B121" s="240"/>
      <c r="C121" s="240" t="s">
        <v>172</v>
      </c>
      <c r="D121" s="222" t="s">
        <v>173</v>
      </c>
      <c r="E121" s="241"/>
      <c r="F121" s="72">
        <v>0</v>
      </c>
      <c r="G121" s="72">
        <v>0</v>
      </c>
      <c r="H121" s="72">
        <v>0</v>
      </c>
      <c r="I121" s="31">
        <v>0</v>
      </c>
      <c r="J121" s="71">
        <v>0</v>
      </c>
      <c r="K121" s="71">
        <v>0</v>
      </c>
      <c r="L121" s="31" t="s">
        <v>188</v>
      </c>
      <c r="M121" s="31" t="s">
        <v>188</v>
      </c>
      <c r="N121" s="31" t="s">
        <v>188</v>
      </c>
      <c r="O121" s="31" t="s">
        <v>188</v>
      </c>
      <c r="P121" s="72" t="s">
        <v>188</v>
      </c>
      <c r="Q121" s="71" t="s">
        <v>188</v>
      </c>
      <c r="R121" s="71" t="s">
        <v>188</v>
      </c>
      <c r="S121" s="71" t="s">
        <v>188</v>
      </c>
      <c r="T121" s="161">
        <f t="shared" si="3"/>
        <v>0</v>
      </c>
    </row>
    <row r="122" spans="2:20" ht="15.75" thickBot="1" x14ac:dyDescent="0.3">
      <c r="B122" s="233"/>
      <c r="C122" s="233"/>
      <c r="D122" s="229" t="s">
        <v>174</v>
      </c>
      <c r="E122" s="234"/>
      <c r="F122" s="73"/>
      <c r="G122" s="73"/>
      <c r="H122" s="73"/>
      <c r="I122" s="71"/>
      <c r="J122" s="76"/>
      <c r="K122" s="139"/>
      <c r="L122" s="139"/>
      <c r="M122" s="139"/>
      <c r="N122" s="139"/>
      <c r="O122" s="139"/>
      <c r="P122" s="137"/>
      <c r="Q122" s="139"/>
      <c r="R122" s="139"/>
      <c r="S122" s="137"/>
      <c r="T122" s="161">
        <f t="shared" si="3"/>
        <v>0</v>
      </c>
    </row>
    <row r="123" spans="2:20" ht="15.75" thickBot="1" x14ac:dyDescent="0.3">
      <c r="B123" s="242" t="s">
        <v>175</v>
      </c>
      <c r="C123" s="243"/>
      <c r="D123" s="243"/>
      <c r="E123" s="244"/>
      <c r="F123" s="99">
        <v>0</v>
      </c>
      <c r="G123" s="87"/>
      <c r="H123" s="100"/>
      <c r="I123" s="100"/>
      <c r="J123" s="100"/>
      <c r="K123" s="19"/>
      <c r="L123" s="19"/>
      <c r="M123" s="19"/>
      <c r="N123" s="19"/>
      <c r="O123" s="19"/>
      <c r="P123" s="19"/>
      <c r="Q123" s="19"/>
      <c r="R123" s="19"/>
      <c r="S123" s="19"/>
      <c r="T123" s="161">
        <f t="shared" si="3"/>
        <v>0</v>
      </c>
    </row>
    <row r="124" spans="2:20" ht="15.75" thickBot="1" x14ac:dyDescent="0.3">
      <c r="B124" s="218"/>
      <c r="C124" s="218"/>
      <c r="D124" s="218"/>
      <c r="E124" s="218"/>
      <c r="F124" s="85"/>
      <c r="G124" s="85"/>
      <c r="H124" s="101"/>
      <c r="I124" s="101"/>
      <c r="J124" s="101"/>
      <c r="K124" s="137"/>
      <c r="L124" s="137"/>
      <c r="M124" s="137"/>
      <c r="N124" s="137"/>
      <c r="O124" s="137"/>
      <c r="P124" s="137"/>
      <c r="Q124" s="137"/>
      <c r="R124" s="137"/>
      <c r="S124" s="137"/>
      <c r="T124" s="161">
        <f t="shared" si="3"/>
        <v>0</v>
      </c>
    </row>
    <row r="125" spans="2:20" ht="15.75" thickBot="1" x14ac:dyDescent="0.3">
      <c r="B125" s="245" t="s">
        <v>176</v>
      </c>
      <c r="C125" s="246"/>
      <c r="D125" s="246"/>
      <c r="E125" s="246"/>
      <c r="F125" s="166">
        <f>+F110</f>
        <v>216531019</v>
      </c>
      <c r="G125" s="167" t="s">
        <v>48</v>
      </c>
      <c r="H125" s="163">
        <v>12563235.33</v>
      </c>
      <c r="I125" s="102">
        <v>14187978.279999999</v>
      </c>
      <c r="J125" s="149">
        <v>21429386.969999999</v>
      </c>
      <c r="K125" s="127">
        <v>15889876.869999999</v>
      </c>
      <c r="L125" s="154">
        <v>14930800.25</v>
      </c>
      <c r="M125" s="154">
        <f>+M110</f>
        <v>38524962.390000001</v>
      </c>
      <c r="N125" s="154">
        <v>13894353.32</v>
      </c>
      <c r="O125" s="127">
        <f>+O110</f>
        <v>15862741.59</v>
      </c>
      <c r="P125" s="127">
        <v>15685926.380000001</v>
      </c>
      <c r="Q125" s="127">
        <f>+Q110</f>
        <v>18821102.920000002</v>
      </c>
      <c r="R125" s="127">
        <v>35152094.600000001</v>
      </c>
      <c r="S125" s="127">
        <v>33121890.27</v>
      </c>
      <c r="T125" s="172">
        <v>250064349.16999999</v>
      </c>
    </row>
    <row r="126" spans="2:20" x14ac:dyDescent="0.25">
      <c r="B126" s="103" t="s">
        <v>177</v>
      </c>
      <c r="C126" s="103"/>
      <c r="D126" s="103"/>
      <c r="E126" s="103"/>
      <c r="F126" s="103"/>
      <c r="G126" s="103"/>
      <c r="H126" s="104"/>
      <c r="I126" s="104"/>
      <c r="J126" s="104"/>
      <c r="K126" s="105"/>
      <c r="L126" s="105"/>
      <c r="M126" s="105"/>
      <c r="N126" s="105"/>
      <c r="O126" s="105"/>
      <c r="P126" s="105"/>
      <c r="Q126" s="105"/>
      <c r="R126" s="105"/>
      <c r="S126" s="105"/>
      <c r="T126" s="161"/>
    </row>
    <row r="127" spans="2:20" x14ac:dyDescent="0.25">
      <c r="B127" s="103" t="s">
        <v>178</v>
      </c>
      <c r="C127" s="103"/>
      <c r="D127" s="103"/>
      <c r="E127" s="103"/>
      <c r="F127" s="103"/>
      <c r="G127" s="103"/>
      <c r="H127" s="104"/>
      <c r="I127" s="104"/>
      <c r="J127" s="104"/>
      <c r="K127" s="105"/>
      <c r="L127" s="105"/>
      <c r="M127" s="105"/>
      <c r="N127" s="105"/>
      <c r="O127" s="105"/>
      <c r="P127" s="105"/>
      <c r="Q127" s="105"/>
      <c r="R127" s="105"/>
      <c r="S127" s="105"/>
      <c r="T127" s="260"/>
    </row>
    <row r="128" spans="2:20" x14ac:dyDescent="0.25">
      <c r="B128" s="103" t="s">
        <v>179</v>
      </c>
      <c r="C128" s="103"/>
      <c r="D128" s="103"/>
      <c r="E128" s="103"/>
      <c r="F128" s="103"/>
      <c r="G128" s="103"/>
      <c r="H128" s="104"/>
      <c r="I128" s="104"/>
      <c r="J128" s="104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 x14ac:dyDescent="0.25">
      <c r="B129" s="85" t="s">
        <v>180</v>
      </c>
      <c r="C129" s="104"/>
      <c r="D129" s="104"/>
      <c r="E129" s="104"/>
      <c r="F129" s="104"/>
      <c r="G129" s="104"/>
      <c r="H129" s="104"/>
      <c r="I129" s="104"/>
      <c r="J129" s="104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 x14ac:dyDescent="0.25">
      <c r="B130" s="85" t="s">
        <v>181</v>
      </c>
      <c r="C130" s="104"/>
      <c r="D130" s="104"/>
      <c r="E130" s="104"/>
      <c r="F130" s="104"/>
      <c r="G130" s="104"/>
      <c r="H130" s="104"/>
      <c r="I130" s="104"/>
      <c r="J130" s="104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 x14ac:dyDescent="0.25">
      <c r="B131" s="103" t="s">
        <v>182</v>
      </c>
      <c r="C131" s="103"/>
      <c r="D131" s="103"/>
      <c r="E131" s="103"/>
      <c r="F131" s="104"/>
      <c r="G131" s="104"/>
      <c r="H131" s="104"/>
      <c r="I131" s="104"/>
      <c r="J131" s="104"/>
      <c r="K131" s="106"/>
      <c r="L131" s="106"/>
      <c r="M131" s="106"/>
      <c r="N131" s="106"/>
      <c r="O131" s="106"/>
      <c r="P131" s="106"/>
      <c r="Q131" s="106"/>
      <c r="R131" s="106"/>
      <c r="S131" s="106"/>
    </row>
    <row r="132" spans="2:19" x14ac:dyDescent="0.25">
      <c r="B132" s="85" t="s">
        <v>183</v>
      </c>
      <c r="C132" s="104"/>
      <c r="D132" s="104"/>
      <c r="E132" s="104"/>
      <c r="F132" s="104"/>
      <c r="G132" s="104"/>
      <c r="H132" s="104"/>
      <c r="I132" s="104"/>
      <c r="J132" s="107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 x14ac:dyDescent="0.25">
      <c r="B133" s="85"/>
      <c r="C133" s="104"/>
      <c r="D133" s="104"/>
      <c r="E133" s="104"/>
      <c r="F133" s="104"/>
      <c r="G133" s="104"/>
      <c r="H133" s="104"/>
      <c r="I133" s="104"/>
      <c r="J133" s="104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 x14ac:dyDescent="0.25">
      <c r="B134" s="85"/>
      <c r="C134" s="104"/>
      <c r="D134" s="104"/>
      <c r="E134" s="104"/>
      <c r="F134" s="104"/>
      <c r="G134" s="104"/>
      <c r="H134" s="104"/>
      <c r="I134" s="104"/>
      <c r="J134" s="104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 x14ac:dyDescent="0.25">
      <c r="B135" s="85"/>
      <c r="C135" s="104"/>
      <c r="D135" s="104"/>
      <c r="E135" s="104"/>
      <c r="F135" s="104"/>
      <c r="G135" s="104"/>
      <c r="H135" s="104"/>
      <c r="I135" s="104"/>
      <c r="J135" s="104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 x14ac:dyDescent="0.25">
      <c r="B136" s="85"/>
      <c r="C136" s="104"/>
      <c r="D136" s="104" t="s">
        <v>184</v>
      </c>
      <c r="E136" s="104"/>
      <c r="F136" s="104"/>
      <c r="G136" s="104"/>
      <c r="H136" s="104"/>
      <c r="I136" s="104"/>
      <c r="J136" s="104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 x14ac:dyDescent="0.25">
      <c r="B137" s="85"/>
      <c r="C137" s="104"/>
      <c r="D137" s="104" t="s">
        <v>185</v>
      </c>
      <c r="E137" s="104"/>
      <c r="F137" s="104"/>
      <c r="G137" s="104"/>
      <c r="H137" s="104"/>
      <c r="I137" s="104"/>
      <c r="J137" s="104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 x14ac:dyDescent="0.25">
      <c r="B138" s="85"/>
      <c r="C138" s="104"/>
      <c r="D138" s="104" t="s">
        <v>186</v>
      </c>
      <c r="E138" s="104"/>
      <c r="F138" s="104"/>
      <c r="G138" s="104"/>
      <c r="H138" s="104"/>
      <c r="I138" s="104"/>
      <c r="J138" s="104"/>
      <c r="K138" s="105"/>
      <c r="L138" s="105"/>
      <c r="M138" s="105"/>
      <c r="N138" s="105"/>
      <c r="O138" s="105"/>
      <c r="P138" s="105"/>
      <c r="Q138" s="105"/>
      <c r="R138" s="105"/>
      <c r="S138" s="105"/>
    </row>
  </sheetData>
  <mergeCells count="14">
    <mergeCell ref="D35:E35"/>
    <mergeCell ref="B110:E110"/>
    <mergeCell ref="H13:R13"/>
    <mergeCell ref="C14:E14"/>
    <mergeCell ref="D17:E17"/>
    <mergeCell ref="D18:E18"/>
    <mergeCell ref="D19:E19"/>
    <mergeCell ref="D22:E22"/>
    <mergeCell ref="B12:K12"/>
    <mergeCell ref="E7:K7"/>
    <mergeCell ref="E8:H8"/>
    <mergeCell ref="E9:K9"/>
    <mergeCell ref="B10:K10"/>
    <mergeCell ref="B11:K11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NUEVO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Rhina J. Arias Carrasco</dc:creator>
  <cp:lastModifiedBy>Estefany Paulino Leiba</cp:lastModifiedBy>
  <cp:lastPrinted>2023-10-09T11:08:34Z</cp:lastPrinted>
  <dcterms:created xsi:type="dcterms:W3CDTF">2023-04-12T18:27:46Z</dcterms:created>
  <dcterms:modified xsi:type="dcterms:W3CDTF">2024-01-16T15:15:28Z</dcterms:modified>
</cp:coreProperties>
</file>