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tables/table6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240" yWindow="180" windowWidth="14940" windowHeight="916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PACC!$A$1:$J$1316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1275" i="2" l="1"/>
  <c r="I1275" i="2"/>
  <c r="H1275" i="2"/>
  <c r="C1271" i="2"/>
  <c r="C1269" i="2"/>
  <c r="F1274" i="2"/>
  <c r="B1274" i="2"/>
  <c r="F1275" i="2" l="1"/>
  <c r="F1141" i="2"/>
  <c r="F1197" i="2"/>
  <c r="F1169" i="2"/>
  <c r="B1141" i="2"/>
  <c r="B1169" i="2"/>
  <c r="F1219" i="2"/>
  <c r="B1197" i="2"/>
  <c r="B1219" i="2"/>
  <c r="J1264" i="2" l="1"/>
  <c r="I1264" i="2"/>
  <c r="H1264" i="2"/>
  <c r="C1260" i="2"/>
  <c r="C1258" i="2"/>
  <c r="J1253" i="2"/>
  <c r="I1253" i="2"/>
  <c r="H1253" i="2"/>
  <c r="C1249" i="2"/>
  <c r="C1247" i="2"/>
  <c r="F1252" i="2"/>
  <c r="F393" i="2"/>
  <c r="F381" i="2"/>
  <c r="B1252" i="2"/>
  <c r="F406" i="2"/>
  <c r="B1140" i="2"/>
  <c r="B418" i="2"/>
  <c r="F405" i="2"/>
  <c r="F1140" i="2"/>
  <c r="B1263" i="2"/>
  <c r="B406" i="2"/>
  <c r="F1263" i="2"/>
  <c r="F418" i="2"/>
  <c r="B419" i="2"/>
  <c r="B405" i="2"/>
  <c r="F419" i="2"/>
  <c r="B381" i="2"/>
  <c r="B393" i="2"/>
  <c r="F1264" i="2" l="1"/>
  <c r="F1253" i="2"/>
  <c r="J1242" i="2" l="1"/>
  <c r="I1242" i="2"/>
  <c r="H1242" i="2"/>
  <c r="C1238" i="2"/>
  <c r="C1236" i="2"/>
  <c r="J1231" i="2"/>
  <c r="I1231" i="2"/>
  <c r="H1231" i="2"/>
  <c r="C1227" i="2"/>
  <c r="C1225" i="2"/>
  <c r="B1129" i="2"/>
  <c r="F1193" i="2"/>
  <c r="B1128" i="2"/>
  <c r="F1120" i="2"/>
  <c r="F1135" i="2"/>
  <c r="B1159" i="2"/>
  <c r="B1195" i="2"/>
  <c r="B1119" i="2"/>
  <c r="F1129" i="2"/>
  <c r="B1124" i="2"/>
  <c r="B1191" i="2"/>
  <c r="B1164" i="2"/>
  <c r="F1159" i="2"/>
  <c r="F1230" i="2"/>
  <c r="B1189" i="2"/>
  <c r="F1168" i="2"/>
  <c r="F1162" i="2"/>
  <c r="B1217" i="2"/>
  <c r="F1134" i="2"/>
  <c r="F1139" i="2"/>
  <c r="F1186" i="2"/>
  <c r="B1186" i="2"/>
  <c r="F1124" i="2"/>
  <c r="F1118" i="2"/>
  <c r="F1126" i="2"/>
  <c r="F1188" i="2"/>
  <c r="F1137" i="2"/>
  <c r="F1215" i="2"/>
  <c r="B1166" i="2"/>
  <c r="B1125" i="2"/>
  <c r="F1195" i="2"/>
  <c r="F1190" i="2"/>
  <c r="B1230" i="2"/>
  <c r="F1241" i="2"/>
  <c r="F1164" i="2"/>
  <c r="B1118" i="2"/>
  <c r="B1120" i="2"/>
  <c r="B1214" i="2"/>
  <c r="B1137" i="2"/>
  <c r="F1158" i="2"/>
  <c r="B1139" i="2"/>
  <c r="F1127" i="2"/>
  <c r="B1213" i="2"/>
  <c r="F1138" i="2"/>
  <c r="F1187" i="2"/>
  <c r="F1136" i="2"/>
  <c r="F1165" i="2"/>
  <c r="B1132" i="2"/>
  <c r="B1138" i="2"/>
  <c r="F1122" i="2"/>
  <c r="B1196" i="2"/>
  <c r="B1187" i="2"/>
  <c r="B1162" i="2"/>
  <c r="B1158" i="2"/>
  <c r="F1218" i="2"/>
  <c r="B1188" i="2"/>
  <c r="B1163" i="2"/>
  <c r="B1121" i="2"/>
  <c r="F1192" i="2"/>
  <c r="B1131" i="2"/>
  <c r="F1161" i="2"/>
  <c r="B1215" i="2"/>
  <c r="F1213" i="2"/>
  <c r="B1133" i="2"/>
  <c r="F1194" i="2"/>
  <c r="F1217" i="2"/>
  <c r="B1167" i="2"/>
  <c r="F1167" i="2"/>
  <c r="B1241" i="2"/>
  <c r="F1121" i="2"/>
  <c r="B1192" i="2"/>
  <c r="B1135" i="2"/>
  <c r="B1190" i="2"/>
  <c r="F1163" i="2"/>
  <c r="B1123" i="2"/>
  <c r="F1196" i="2"/>
  <c r="F1189" i="2"/>
  <c r="B1161" i="2"/>
  <c r="F1123" i="2"/>
  <c r="F1166" i="2"/>
  <c r="F1125" i="2"/>
  <c r="F1130" i="2"/>
  <c r="B1134" i="2"/>
  <c r="B1168" i="2"/>
  <c r="B1122" i="2"/>
  <c r="F1133" i="2"/>
  <c r="F1216" i="2"/>
  <c r="B1218" i="2"/>
  <c r="B1160" i="2"/>
  <c r="B1216" i="2"/>
  <c r="F1131" i="2"/>
  <c r="B1165" i="2"/>
  <c r="B1130" i="2"/>
  <c r="B1136" i="2"/>
  <c r="B1126" i="2"/>
  <c r="B1193" i="2"/>
  <c r="F1128" i="2"/>
  <c r="B1127" i="2"/>
  <c r="F1191" i="2"/>
  <c r="F1132" i="2"/>
  <c r="B1194" i="2"/>
  <c r="F1214" i="2"/>
  <c r="F1119" i="2"/>
  <c r="F1160" i="2"/>
  <c r="F1242" i="2" l="1"/>
  <c r="F1231" i="2"/>
  <c r="J1220" i="2"/>
  <c r="I1220" i="2"/>
  <c r="H1220" i="2"/>
  <c r="C1205" i="2"/>
  <c r="C1203" i="2"/>
  <c r="J1198" i="2"/>
  <c r="I1198" i="2"/>
  <c r="H1198" i="2"/>
  <c r="C1177" i="2"/>
  <c r="C1175" i="2"/>
  <c r="J1170" i="2"/>
  <c r="I1170" i="2"/>
  <c r="H1170" i="2"/>
  <c r="C1149" i="2"/>
  <c r="C1147" i="2"/>
  <c r="J1142" i="2"/>
  <c r="I1142" i="2"/>
  <c r="H1142" i="2"/>
  <c r="C1110" i="2"/>
  <c r="C1108" i="2"/>
  <c r="J1103" i="2"/>
  <c r="I1103" i="2"/>
  <c r="H1103" i="2"/>
  <c r="C1098" i="2"/>
  <c r="C1096" i="2"/>
  <c r="J1091" i="2"/>
  <c r="I1091" i="2"/>
  <c r="H1091" i="2"/>
  <c r="C1085" i="2"/>
  <c r="C1083" i="2"/>
  <c r="J1078" i="2"/>
  <c r="I1078" i="2"/>
  <c r="H1078" i="2"/>
  <c r="C1072" i="2"/>
  <c r="C1070" i="2"/>
  <c r="J1065" i="2"/>
  <c r="I1065" i="2"/>
  <c r="H1065" i="2"/>
  <c r="C1059" i="2"/>
  <c r="C1057" i="2"/>
  <c r="J1052" i="2"/>
  <c r="I1052" i="2"/>
  <c r="H1052" i="2"/>
  <c r="C1046" i="2"/>
  <c r="C1044" i="2"/>
  <c r="J1039" i="2"/>
  <c r="I1039" i="2"/>
  <c r="H1039" i="2"/>
  <c r="C1035" i="2"/>
  <c r="C1033" i="2"/>
  <c r="J1028" i="2"/>
  <c r="I1028" i="2"/>
  <c r="H1028" i="2"/>
  <c r="C1024" i="2"/>
  <c r="C1022" i="2"/>
  <c r="J1017" i="2"/>
  <c r="I1017" i="2"/>
  <c r="H1017" i="2"/>
  <c r="C1013" i="2"/>
  <c r="C1011" i="2"/>
  <c r="B1089" i="2"/>
  <c r="F1212" i="2"/>
  <c r="B1180" i="2"/>
  <c r="F1182" i="2"/>
  <c r="F1180" i="2"/>
  <c r="F1155" i="2"/>
  <c r="F1115" i="2"/>
  <c r="F1077" i="2"/>
  <c r="B1090" i="2"/>
  <c r="B1064" i="2"/>
  <c r="F1181" i="2"/>
  <c r="F1156" i="2"/>
  <c r="B1211" i="2"/>
  <c r="B1184" i="2"/>
  <c r="B1181" i="2"/>
  <c r="F1051" i="2"/>
  <c r="B1182" i="2"/>
  <c r="B1027" i="2"/>
  <c r="F1089" i="2"/>
  <c r="F1185" i="2"/>
  <c r="F1088" i="2"/>
  <c r="B1212" i="2"/>
  <c r="B1075" i="2"/>
  <c r="F1114" i="2"/>
  <c r="F1208" i="2"/>
  <c r="F1090" i="2"/>
  <c r="F1211" i="2"/>
  <c r="F1049" i="2"/>
  <c r="F1152" i="2"/>
  <c r="F1101" i="2"/>
  <c r="B1113" i="2"/>
  <c r="F1154" i="2"/>
  <c r="F1064" i="2"/>
  <c r="B1088" i="2"/>
  <c r="B1101" i="2"/>
  <c r="B1117" i="2"/>
  <c r="B1185" i="2"/>
  <c r="B1038" i="2"/>
  <c r="B1154" i="2"/>
  <c r="F1076" i="2"/>
  <c r="B1209" i="2"/>
  <c r="B1116" i="2"/>
  <c r="B1210" i="2"/>
  <c r="F1016" i="2"/>
  <c r="F1062" i="2"/>
  <c r="B1076" i="2"/>
  <c r="B1016" i="2"/>
  <c r="F1038" i="2"/>
  <c r="B1153" i="2"/>
  <c r="F1027" i="2"/>
  <c r="F1102" i="2"/>
  <c r="B1114" i="2"/>
  <c r="F1116" i="2"/>
  <c r="F1157" i="2"/>
  <c r="F1209" i="2"/>
  <c r="B1077" i="2"/>
  <c r="B1157" i="2"/>
  <c r="F1113" i="2"/>
  <c r="B1050" i="2"/>
  <c r="B1152" i="2"/>
  <c r="B1208" i="2"/>
  <c r="B1183" i="2"/>
  <c r="B1115" i="2"/>
  <c r="F1184" i="2"/>
  <c r="B1155" i="2"/>
  <c r="B1049" i="2"/>
  <c r="F1050" i="2"/>
  <c r="F1075" i="2"/>
  <c r="F1183" i="2"/>
  <c r="B1062" i="2"/>
  <c r="B1156" i="2"/>
  <c r="F1117" i="2"/>
  <c r="B1102" i="2"/>
  <c r="F1063" i="2"/>
  <c r="B1051" i="2"/>
  <c r="F1153" i="2"/>
  <c r="B1063" i="2"/>
  <c r="F1210" i="2"/>
  <c r="F1220" i="2" l="1"/>
  <c r="F1198" i="2"/>
  <c r="F1170" i="2"/>
  <c r="F1142" i="2"/>
  <c r="F1103" i="2"/>
  <c r="F1091" i="2"/>
  <c r="F1078" i="2"/>
  <c r="F1065" i="2"/>
  <c r="F1052" i="2"/>
  <c r="F1039" i="2"/>
  <c r="F1028" i="2"/>
  <c r="F1017" i="2"/>
  <c r="J1006" i="2" l="1"/>
  <c r="I1006" i="2"/>
  <c r="H1006" i="2"/>
  <c r="C1002" i="2"/>
  <c r="C1000" i="2"/>
  <c r="J995" i="2"/>
  <c r="I995" i="2"/>
  <c r="H995" i="2"/>
  <c r="C991" i="2"/>
  <c r="C989" i="2"/>
  <c r="J984" i="2"/>
  <c r="I984" i="2"/>
  <c r="H984" i="2"/>
  <c r="C980" i="2"/>
  <c r="C978" i="2"/>
  <c r="J973" i="2"/>
  <c r="I973" i="2"/>
  <c r="H973" i="2"/>
  <c r="C969" i="2"/>
  <c r="C967" i="2"/>
  <c r="J962" i="2"/>
  <c r="I962" i="2"/>
  <c r="H962" i="2"/>
  <c r="C956" i="2"/>
  <c r="C954" i="2"/>
  <c r="J949" i="2"/>
  <c r="I949" i="2"/>
  <c r="H949" i="2"/>
  <c r="C945" i="2"/>
  <c r="C943" i="2"/>
  <c r="J938" i="2"/>
  <c r="I938" i="2"/>
  <c r="H938" i="2"/>
  <c r="C934" i="2"/>
  <c r="C932" i="2"/>
  <c r="J927" i="2"/>
  <c r="I927" i="2"/>
  <c r="H927" i="2"/>
  <c r="C910" i="2"/>
  <c r="C908" i="2"/>
  <c r="J903" i="2"/>
  <c r="I903" i="2"/>
  <c r="H903" i="2"/>
  <c r="C886" i="2"/>
  <c r="C884" i="2"/>
  <c r="J879" i="2"/>
  <c r="I879" i="2"/>
  <c r="H879" i="2"/>
  <c r="C875" i="2"/>
  <c r="C873" i="2"/>
  <c r="J868" i="2"/>
  <c r="I868" i="2"/>
  <c r="H868" i="2"/>
  <c r="C861" i="2"/>
  <c r="C859" i="2"/>
  <c r="J854" i="2"/>
  <c r="I854" i="2"/>
  <c r="H854" i="2"/>
  <c r="C847" i="2"/>
  <c r="C845" i="2"/>
  <c r="J840" i="2"/>
  <c r="I840" i="2"/>
  <c r="H840" i="2"/>
  <c r="C831" i="2"/>
  <c r="C829" i="2"/>
  <c r="J824" i="2"/>
  <c r="I824" i="2"/>
  <c r="H824" i="2"/>
  <c r="C783" i="2"/>
  <c r="C781" i="2"/>
  <c r="J776" i="2"/>
  <c r="I776" i="2"/>
  <c r="H776" i="2"/>
  <c r="C735" i="2"/>
  <c r="C733" i="2"/>
  <c r="J728" i="2"/>
  <c r="I728" i="2"/>
  <c r="H728" i="2"/>
  <c r="C703" i="2"/>
  <c r="C701" i="2"/>
  <c r="J696" i="2"/>
  <c r="I696" i="2"/>
  <c r="H696" i="2"/>
  <c r="C688" i="2"/>
  <c r="C686" i="2"/>
  <c r="J681" i="2"/>
  <c r="I681" i="2"/>
  <c r="H681" i="2"/>
  <c r="C673" i="2"/>
  <c r="C671" i="2"/>
  <c r="J666" i="2"/>
  <c r="I666" i="2"/>
  <c r="H666" i="2"/>
  <c r="C661" i="2"/>
  <c r="C659" i="2"/>
  <c r="J654" i="2"/>
  <c r="I654" i="2"/>
  <c r="H654" i="2"/>
  <c r="C649" i="2"/>
  <c r="C647" i="2"/>
  <c r="J642" i="2"/>
  <c r="I642" i="2"/>
  <c r="H642" i="2"/>
  <c r="C637" i="2"/>
  <c r="C635" i="2"/>
  <c r="J630" i="2"/>
  <c r="I630" i="2"/>
  <c r="H630" i="2"/>
  <c r="C625" i="2"/>
  <c r="C623" i="2"/>
  <c r="J618" i="2"/>
  <c r="I618" i="2"/>
  <c r="H618" i="2"/>
  <c r="C596" i="2"/>
  <c r="C594" i="2"/>
  <c r="J589" i="2"/>
  <c r="I589" i="2"/>
  <c r="H589" i="2"/>
  <c r="C567" i="2"/>
  <c r="C565" i="2"/>
  <c r="J560" i="2"/>
  <c r="I560" i="2"/>
  <c r="H560" i="2"/>
  <c r="C537" i="2"/>
  <c r="C535" i="2"/>
  <c r="J530" i="2"/>
  <c r="I530" i="2"/>
  <c r="H530" i="2"/>
  <c r="C507" i="2"/>
  <c r="C505" i="2"/>
  <c r="J500" i="2"/>
  <c r="I500" i="2"/>
  <c r="H500" i="2"/>
  <c r="C485" i="2"/>
  <c r="C483" i="2"/>
  <c r="J478" i="2"/>
  <c r="I478" i="2"/>
  <c r="H478" i="2"/>
  <c r="C463" i="2"/>
  <c r="C461" i="2"/>
  <c r="J456" i="2"/>
  <c r="I456" i="2"/>
  <c r="H456" i="2"/>
  <c r="C445" i="2"/>
  <c r="C443" i="2"/>
  <c r="J438" i="2"/>
  <c r="I438" i="2"/>
  <c r="H438" i="2"/>
  <c r="C427" i="2"/>
  <c r="C425" i="2"/>
  <c r="J420" i="2"/>
  <c r="I420" i="2"/>
  <c r="H420" i="2"/>
  <c r="C414" i="2"/>
  <c r="C412" i="2"/>
  <c r="J407" i="2"/>
  <c r="I407" i="2"/>
  <c r="H407" i="2"/>
  <c r="C401" i="2"/>
  <c r="C399" i="2"/>
  <c r="J394" i="2"/>
  <c r="I394" i="2"/>
  <c r="H394" i="2"/>
  <c r="C389" i="2"/>
  <c r="C387" i="2"/>
  <c r="J382" i="2" l="1"/>
  <c r="I382" i="2"/>
  <c r="H382" i="2"/>
  <c r="C377" i="2"/>
  <c r="C375" i="2"/>
  <c r="J370" i="2" l="1"/>
  <c r="I370" i="2"/>
  <c r="H370" i="2"/>
  <c r="C365" i="2"/>
  <c r="C363" i="2"/>
  <c r="J358" i="2"/>
  <c r="I358" i="2"/>
  <c r="H358" i="2"/>
  <c r="C353" i="2"/>
  <c r="C351" i="2"/>
  <c r="J346" i="2"/>
  <c r="I346" i="2"/>
  <c r="H346" i="2"/>
  <c r="C341" i="2"/>
  <c r="C339" i="2"/>
  <c r="J334" i="2"/>
  <c r="I334" i="2"/>
  <c r="H334" i="2"/>
  <c r="C329" i="2"/>
  <c r="C327" i="2"/>
  <c r="J322" i="2"/>
  <c r="I322" i="2"/>
  <c r="H322" i="2"/>
  <c r="C315" i="2"/>
  <c r="C313" i="2"/>
  <c r="J308" i="2"/>
  <c r="I308" i="2"/>
  <c r="H308" i="2"/>
  <c r="C301" i="2"/>
  <c r="C299" i="2"/>
  <c r="J294" i="2"/>
  <c r="I294" i="2"/>
  <c r="H294" i="2"/>
  <c r="C287" i="2"/>
  <c r="C285" i="2"/>
  <c r="J280" i="2"/>
  <c r="I280" i="2"/>
  <c r="H280" i="2"/>
  <c r="C276" i="2"/>
  <c r="C274" i="2"/>
  <c r="J269" i="2"/>
  <c r="I269" i="2"/>
  <c r="H269" i="2"/>
  <c r="C265" i="2"/>
  <c r="C263" i="2"/>
  <c r="J258" i="2"/>
  <c r="I258" i="2"/>
  <c r="H258" i="2"/>
  <c r="C254" i="2"/>
  <c r="C252" i="2"/>
  <c r="J247" i="2"/>
  <c r="I247" i="2"/>
  <c r="H247" i="2"/>
  <c r="C243" i="2"/>
  <c r="C241" i="2"/>
  <c r="J236" i="2"/>
  <c r="I236" i="2"/>
  <c r="H236" i="2"/>
  <c r="C220" i="2"/>
  <c r="C218" i="2"/>
  <c r="B790" i="2"/>
  <c r="B839" i="2"/>
  <c r="B454" i="2"/>
  <c r="B607" i="2"/>
  <c r="B549" i="2"/>
  <c r="B919" i="2"/>
  <c r="B679" i="2"/>
  <c r="B898" i="2"/>
  <c r="F725" i="2"/>
  <c r="F518" i="2"/>
  <c r="B796" i="2"/>
  <c r="F547" i="2"/>
  <c r="F710" i="2"/>
  <c r="F498" i="2"/>
  <c r="F528" i="2"/>
  <c r="B600" i="2"/>
  <c r="B527" i="2"/>
  <c r="B436" i="2"/>
  <c r="B924" i="2"/>
  <c r="B823" i="2"/>
  <c r="F617" i="2"/>
  <c r="F718" i="2"/>
  <c r="F523" i="2"/>
  <c r="F890" i="2"/>
  <c r="F738" i="2"/>
  <c r="B914" i="2"/>
  <c r="F898" i="2"/>
  <c r="F774" i="2"/>
  <c r="B851" i="2"/>
  <c r="B759" i="2"/>
  <c r="B878" i="2"/>
  <c r="F920" i="2"/>
  <c r="F469" i="2"/>
  <c r="B921" i="2"/>
  <c r="F513" i="2"/>
  <c r="B555" i="2"/>
  <c r="B559" i="2"/>
  <c r="F611" i="2"/>
  <c r="F948" i="2"/>
  <c r="B574" i="2"/>
  <c r="B581" i="2"/>
  <c r="B900" i="2"/>
  <c r="F745" i="2"/>
  <c r="F724" i="2"/>
  <c r="F748" i="2"/>
  <c r="B499" i="2"/>
  <c r="F961" i="2"/>
  <c r="B575" i="2"/>
  <c r="F544" i="2"/>
  <c r="F878" i="2"/>
  <c r="B469" i="2"/>
  <c r="B716" i="2"/>
  <c r="B556" i="2"/>
  <c r="B894" i="2"/>
  <c r="B471" i="2"/>
  <c r="B616" i="2"/>
  <c r="F916" i="2"/>
  <c r="F765" i="2"/>
  <c r="B517" i="2"/>
  <c r="F712" i="2"/>
  <c r="B926" i="2"/>
  <c r="B448" i="2"/>
  <c r="F851" i="2"/>
  <c r="F584" i="2"/>
  <c r="B712" i="2"/>
  <c r="B721" i="2"/>
  <c r="B893" i="2"/>
  <c r="B510" i="2"/>
  <c r="B897" i="2"/>
  <c r="F490" i="2"/>
  <c r="F773" i="2"/>
  <c r="F448" i="2"/>
  <c r="B417" i="2"/>
  <c r="F583" i="2"/>
  <c r="B814" i="2"/>
  <c r="F716" i="2"/>
  <c r="F602" i="2"/>
  <c r="B551" i="2"/>
  <c r="B543" i="2"/>
  <c r="F972" i="2"/>
  <c r="F540" i="2"/>
  <c r="B865" i="2"/>
  <c r="B800" i="2"/>
  <c r="B473" i="2"/>
  <c r="B434" i="2"/>
  <c r="B891" i="2"/>
  <c r="F601" i="2"/>
  <c r="B540" i="2"/>
  <c r="B496" i="2"/>
  <c r="B753" i="2"/>
  <c r="F925" i="2"/>
  <c r="B803" i="2"/>
  <c r="B812" i="2"/>
  <c r="F798" i="2"/>
  <c r="B724" i="2"/>
  <c r="F811" i="2"/>
  <c r="F494" i="2"/>
  <c r="B786" i="2"/>
  <c r="F526" i="2"/>
  <c r="F435" i="2"/>
  <c r="B664" i="2"/>
  <c r="F894" i="2"/>
  <c r="F727" i="2"/>
  <c r="F629" i="2"/>
  <c r="B519" i="2"/>
  <c r="B918" i="2"/>
  <c r="B707" i="2"/>
  <c r="F786" i="2"/>
  <c r="F892" i="2"/>
  <c r="B514" i="2"/>
  <c r="B601" i="2"/>
  <c r="B475" i="2"/>
  <c r="F516" i="2"/>
  <c r="F788" i="2"/>
  <c r="F616" i="2"/>
  <c r="B470" i="2"/>
  <c r="F711" i="2"/>
  <c r="F899" i="2"/>
  <c r="F746" i="2"/>
  <c r="F834" i="2"/>
  <c r="B972" i="2"/>
  <c r="F756" i="2"/>
  <c r="B717" i="2"/>
  <c r="F695" i="2"/>
  <c r="B747" i="2"/>
  <c r="B583" i="2"/>
  <c r="F573" i="2"/>
  <c r="F677" i="2"/>
  <c r="F715" i="2"/>
  <c r="B837" i="2"/>
  <c r="B608" i="2"/>
  <c r="B718" i="2"/>
  <c r="B392" i="2"/>
  <c r="F579" i="2"/>
  <c r="B864" i="2"/>
  <c r="F810" i="2"/>
  <c r="F838" i="2"/>
  <c r="F527" i="2"/>
  <c r="F555" i="2"/>
  <c r="B762" i="2"/>
  <c r="B609" i="2"/>
  <c r="B491" i="2"/>
  <c r="B640" i="2"/>
  <c r="B916" i="2"/>
  <c r="B899" i="2"/>
  <c r="F522" i="2"/>
  <c r="B546" i="2"/>
  <c r="B896" i="2"/>
  <c r="B523" i="2"/>
  <c r="B524" i="2"/>
  <c r="B606" i="2"/>
  <c r="B525" i="2"/>
  <c r="F553" i="2"/>
  <c r="B516" i="2"/>
  <c r="F430" i="2"/>
  <c r="B767" i="2"/>
  <c r="B573" i="2"/>
  <c r="F515" i="2"/>
  <c r="F850" i="2"/>
  <c r="F554" i="2"/>
  <c r="F722" i="2"/>
  <c r="B811" i="2"/>
  <c r="F543" i="2"/>
  <c r="B691" i="2"/>
  <c r="F495" i="2"/>
  <c r="B488" i="2"/>
  <c r="B550" i="2"/>
  <c r="B773" i="2"/>
  <c r="B922" i="2"/>
  <c r="F558" i="2"/>
  <c r="F753" i="2"/>
  <c r="F818" i="2"/>
  <c r="B752" i="2"/>
  <c r="F924" i="2"/>
  <c r="B432" i="2"/>
  <c r="B815" i="2"/>
  <c r="F678" i="2"/>
  <c r="F431" i="2"/>
  <c r="F453" i="2"/>
  <c r="F600" i="2"/>
  <c r="B808" i="2"/>
  <c r="F800" i="2"/>
  <c r="B492" i="2"/>
  <c r="F550" i="2"/>
  <c r="F471" i="2"/>
  <c r="F891" i="2"/>
  <c r="B604" i="2"/>
  <c r="B799" i="2"/>
  <c r="F489" i="2"/>
  <c r="B802" i="2"/>
  <c r="B511" i="2"/>
  <c r="B518" i="2"/>
  <c r="B693" i="2"/>
  <c r="F708" i="2"/>
  <c r="B542" i="2"/>
  <c r="B835" i="2"/>
  <c r="F761" i="2"/>
  <c r="F865" i="2"/>
  <c r="B852" i="2"/>
  <c r="B726" i="2"/>
  <c r="B740" i="2"/>
  <c r="F580" i="2"/>
  <c r="B577" i="2"/>
  <c r="F477" i="2"/>
  <c r="B959" i="2"/>
  <c r="B794" i="2"/>
  <c r="F726" i="2"/>
  <c r="F691" i="2"/>
  <c r="F605" i="2"/>
  <c r="F548" i="2"/>
  <c r="F893" i="2"/>
  <c r="B695" i="2"/>
  <c r="F806" i="2"/>
  <c r="F599" i="2"/>
  <c r="F814" i="2"/>
  <c r="B665" i="2"/>
  <c r="F754" i="2"/>
  <c r="B545" i="2"/>
  <c r="F914" i="2"/>
  <c r="F520" i="2"/>
  <c r="B775" i="2"/>
  <c r="B614" i="2"/>
  <c r="F816" i="2"/>
  <c r="F510" i="2"/>
  <c r="F902" i="2"/>
  <c r="B613" i="2"/>
  <c r="B838" i="2"/>
  <c r="F517" i="2"/>
  <c r="B498" i="2"/>
  <c r="F488" i="2"/>
  <c r="B727" i="2"/>
  <c r="F473" i="2"/>
  <c r="B553" i="2"/>
  <c r="B588" i="2"/>
  <c r="F751" i="2"/>
  <c r="B579" i="2"/>
  <c r="F541" i="2"/>
  <c r="F812" i="2"/>
  <c r="B711" i="2"/>
  <c r="F454" i="2"/>
  <c r="B795" i="2"/>
  <c r="B493" i="2"/>
  <c r="F794" i="2"/>
  <c r="B920" i="2"/>
  <c r="F792" i="2"/>
  <c r="B467" i="2"/>
  <c r="B892" i="2"/>
  <c r="F772" i="2"/>
  <c r="F577" i="2"/>
  <c r="F759" i="2"/>
  <c r="F749" i="2"/>
  <c r="F1005" i="2"/>
  <c r="F809" i="2"/>
  <c r="B866" i="2"/>
  <c r="B765" i="2"/>
  <c r="F475" i="2"/>
  <c r="B474" i="2"/>
  <c r="B822" i="2"/>
  <c r="F606" i="2"/>
  <c r="B552" i="2"/>
  <c r="F768" i="2"/>
  <c r="F915" i="2"/>
  <c r="F603" i="2"/>
  <c r="B937" i="2"/>
  <c r="B789" i="2"/>
  <c r="F610" i="2"/>
  <c r="B466" i="2"/>
  <c r="B453" i="2"/>
  <c r="B477" i="2"/>
  <c r="F803" i="2"/>
  <c r="B793" i="2"/>
  <c r="B923" i="2"/>
  <c r="F604" i="2"/>
  <c r="F922" i="2"/>
  <c r="F452" i="2"/>
  <c r="F714" i="2"/>
  <c r="B817" i="2"/>
  <c r="F493" i="2"/>
  <c r="B680" i="2"/>
  <c r="B834" i="2"/>
  <c r="B404" i="2"/>
  <c r="F581" i="2"/>
  <c r="F578" i="2"/>
  <c r="B617" i="2"/>
  <c r="F467" i="2"/>
  <c r="B925" i="2"/>
  <c r="F571" i="2"/>
  <c r="F607" i="2"/>
  <c r="B948" i="2"/>
  <c r="F821" i="2"/>
  <c r="B771" i="2"/>
  <c r="B541" i="2"/>
  <c r="B495" i="2"/>
  <c r="F762" i="2"/>
  <c r="F559" i="2"/>
  <c r="B816" i="2"/>
  <c r="F770" i="2"/>
  <c r="F542" i="2"/>
  <c r="F585" i="2"/>
  <c r="B1005" i="2"/>
  <c r="F897" i="2"/>
  <c r="F983" i="2"/>
  <c r="F823" i="2"/>
  <c r="F433" i="2"/>
  <c r="F739" i="2"/>
  <c r="F747" i="2"/>
  <c r="B437" i="2"/>
  <c r="F514" i="2"/>
  <c r="B797" i="2"/>
  <c r="B818" i="2"/>
  <c r="F921" i="2"/>
  <c r="B750" i="2"/>
  <c r="B489" i="2"/>
  <c r="F470" i="2"/>
  <c r="F853" i="2"/>
  <c r="F720" i="2"/>
  <c r="B615" i="2"/>
  <c r="F764" i="2"/>
  <c r="B490" i="2"/>
  <c r="B749" i="2"/>
  <c r="B558" i="2"/>
  <c r="F919" i="2"/>
  <c r="B526" i="2"/>
  <c r="F404" i="2"/>
  <c r="F721" i="2"/>
  <c r="F653" i="2"/>
  <c r="B742" i="2"/>
  <c r="F822" i="2"/>
  <c r="B605" i="2"/>
  <c r="B585" i="2"/>
  <c r="B576" i="2"/>
  <c r="F771" i="2"/>
  <c r="B515" i="2"/>
  <c r="B451" i="2"/>
  <c r="F694" i="2"/>
  <c r="B628" i="2"/>
  <c r="B582" i="2"/>
  <c r="F994" i="2"/>
  <c r="F512" i="2"/>
  <c r="B902" i="2"/>
  <c r="B714" i="2"/>
  <c r="F866" i="2"/>
  <c r="F476" i="2"/>
  <c r="B521" i="2"/>
  <c r="B580" i="2"/>
  <c r="B739" i="2"/>
  <c r="B709" i="2"/>
  <c r="F392" i="2"/>
  <c r="F901" i="2"/>
  <c r="F474" i="2"/>
  <c r="B522" i="2"/>
  <c r="B813" i="2"/>
  <c r="F551" i="2"/>
  <c r="F709" i="2"/>
  <c r="F529" i="2"/>
  <c r="F525" i="2"/>
  <c r="F519" i="2"/>
  <c r="F807" i="2"/>
  <c r="B836" i="2"/>
  <c r="B809" i="2"/>
  <c r="F491" i="2"/>
  <c r="B801" i="2"/>
  <c r="F575" i="2"/>
  <c r="B452" i="2"/>
  <c r="F557" i="2"/>
  <c r="B720" i="2"/>
  <c r="B792" i="2"/>
  <c r="F835" i="2"/>
  <c r="F889" i="2"/>
  <c r="B677" i="2"/>
  <c r="B710" i="2"/>
  <c r="F492" i="2"/>
  <c r="B768" i="2"/>
  <c r="B554" i="2"/>
  <c r="B764" i="2"/>
  <c r="B529" i="2"/>
  <c r="B751" i="2"/>
  <c r="B820" i="2"/>
  <c r="B746" i="2"/>
  <c r="B548" i="2"/>
  <c r="B455" i="2"/>
  <c r="F769" i="2"/>
  <c r="B694" i="2"/>
  <c r="F804" i="2"/>
  <c r="B748" i="2"/>
  <c r="B435" i="2"/>
  <c r="F775" i="2"/>
  <c r="B570" i="2"/>
  <c r="B578" i="2"/>
  <c r="B867" i="2"/>
  <c r="B853" i="2"/>
  <c r="B960" i="2"/>
  <c r="F641" i="2"/>
  <c r="F900" i="2"/>
  <c r="F417" i="2"/>
  <c r="B641" i="2"/>
  <c r="F805" i="2"/>
  <c r="B772" i="2"/>
  <c r="F496" i="2"/>
  <c r="F766" i="2"/>
  <c r="B706" i="2"/>
  <c r="B915" i="2"/>
  <c r="F839" i="2"/>
  <c r="B850" i="2"/>
  <c r="B722" i="2"/>
  <c r="F760" i="2"/>
  <c r="F787" i="2"/>
  <c r="F640" i="2"/>
  <c r="B760" i="2"/>
  <c r="F755" i="2"/>
  <c r="F556" i="2"/>
  <c r="F432" i="2"/>
  <c r="B430" i="2"/>
  <c r="F808" i="2"/>
  <c r="F665" i="2"/>
  <c r="B805" i="2"/>
  <c r="F937" i="2"/>
  <c r="B755" i="2"/>
  <c r="F552" i="2"/>
  <c r="B895" i="2"/>
  <c r="F741" i="2"/>
  <c r="B450" i="2"/>
  <c r="B743" i="2"/>
  <c r="F582" i="2"/>
  <c r="F801" i="2"/>
  <c r="F742" i="2"/>
  <c r="F817" i="2"/>
  <c r="B901" i="2"/>
  <c r="B678" i="2"/>
  <c r="F960" i="2"/>
  <c r="B983" i="2"/>
  <c r="F707" i="2"/>
  <c r="B612" i="2"/>
  <c r="B889" i="2"/>
  <c r="F799" i="2"/>
  <c r="F437" i="2"/>
  <c r="F896" i="2"/>
  <c r="F819" i="2"/>
  <c r="F679" i="2"/>
  <c r="F719" i="2"/>
  <c r="B584" i="2"/>
  <c r="F586" i="2"/>
  <c r="F796" i="2"/>
  <c r="B572" i="2"/>
  <c r="F717" i="2"/>
  <c r="F852" i="2"/>
  <c r="B754" i="2"/>
  <c r="B544" i="2"/>
  <c r="B433" i="2"/>
  <c r="B468" i="2"/>
  <c r="B586" i="2"/>
  <c r="F664" i="2"/>
  <c r="B713" i="2"/>
  <c r="F450" i="2"/>
  <c r="B653" i="2"/>
  <c r="F693" i="2"/>
  <c r="F572" i="2"/>
  <c r="F802" i="2"/>
  <c r="B741" i="2"/>
  <c r="B587" i="2"/>
  <c r="F574" i="2"/>
  <c r="B819" i="2"/>
  <c r="B692" i="2"/>
  <c r="B599" i="2"/>
  <c r="F918" i="2"/>
  <c r="F923" i="2"/>
  <c r="F864" i="2"/>
  <c r="F587" i="2"/>
  <c r="B611" i="2"/>
  <c r="F743" i="2"/>
  <c r="F757" i="2"/>
  <c r="B756" i="2"/>
  <c r="B994" i="2"/>
  <c r="B770" i="2"/>
  <c r="F613" i="2"/>
  <c r="F789" i="2"/>
  <c r="B761" i="2"/>
  <c r="B723" i="2"/>
  <c r="B804" i="2"/>
  <c r="B821" i="2"/>
  <c r="F608" i="2"/>
  <c r="F455" i="2"/>
  <c r="F680" i="2"/>
  <c r="F499" i="2"/>
  <c r="B547" i="2"/>
  <c r="F546" i="2"/>
  <c r="F913" i="2"/>
  <c r="F867" i="2"/>
  <c r="F449" i="2"/>
  <c r="F511" i="2"/>
  <c r="F615" i="2"/>
  <c r="F791" i="2"/>
  <c r="B610" i="2"/>
  <c r="B745" i="2"/>
  <c r="F895" i="2"/>
  <c r="F750" i="2"/>
  <c r="B602" i="2"/>
  <c r="B758" i="2"/>
  <c r="F813" i="2"/>
  <c r="F524" i="2"/>
  <c r="F763" i="2"/>
  <c r="F468" i="2"/>
  <c r="B769" i="2"/>
  <c r="B652" i="2"/>
  <c r="B708" i="2"/>
  <c r="B719" i="2"/>
  <c r="B603" i="2"/>
  <c r="B787" i="2"/>
  <c r="F570" i="2"/>
  <c r="F837" i="2"/>
  <c r="B476" i="2"/>
  <c r="B791" i="2"/>
  <c r="B629" i="2"/>
  <c r="F451" i="2"/>
  <c r="B715" i="2"/>
  <c r="F959" i="2"/>
  <c r="F521" i="2"/>
  <c r="F752" i="2"/>
  <c r="B766" i="2"/>
  <c r="F795" i="2"/>
  <c r="F466" i="2"/>
  <c r="F790" i="2"/>
  <c r="F436" i="2"/>
  <c r="B807" i="2"/>
  <c r="B431" i="2"/>
  <c r="F836" i="2"/>
  <c r="B890" i="2"/>
  <c r="F676" i="2"/>
  <c r="B798" i="2"/>
  <c r="B788" i="2"/>
  <c r="F576" i="2"/>
  <c r="B528" i="2"/>
  <c r="F926" i="2"/>
  <c r="B494" i="2"/>
  <c r="F767" i="2"/>
  <c r="F815" i="2"/>
  <c r="B738" i="2"/>
  <c r="F380" i="2"/>
  <c r="F472" i="2"/>
  <c r="B725" i="2"/>
  <c r="B380" i="2"/>
  <c r="B757" i="2"/>
  <c r="B917" i="2"/>
  <c r="B961" i="2"/>
  <c r="F706" i="2"/>
  <c r="F917" i="2"/>
  <c r="F614" i="2"/>
  <c r="B913" i="2"/>
  <c r="F820" i="2"/>
  <c r="F652" i="2"/>
  <c r="B806" i="2"/>
  <c r="F497" i="2"/>
  <c r="B810" i="2"/>
  <c r="F692" i="2"/>
  <c r="B774" i="2"/>
  <c r="F797" i="2"/>
  <c r="B497" i="2"/>
  <c r="B557" i="2"/>
  <c r="F713" i="2"/>
  <c r="B512" i="2"/>
  <c r="B472" i="2"/>
  <c r="B763" i="2"/>
  <c r="F588" i="2"/>
  <c r="F609" i="2"/>
  <c r="F549" i="2"/>
  <c r="F744" i="2"/>
  <c r="F628" i="2"/>
  <c r="F723" i="2"/>
  <c r="B449" i="2"/>
  <c r="B676" i="2"/>
  <c r="F758" i="2"/>
  <c r="B571" i="2"/>
  <c r="F793" i="2"/>
  <c r="F434" i="2"/>
  <c r="F612" i="2"/>
  <c r="F545" i="2"/>
  <c r="F740" i="2"/>
  <c r="B513" i="2"/>
  <c r="B744" i="2"/>
  <c r="B520" i="2"/>
  <c r="F368" i="2"/>
  <c r="B356" i="2"/>
  <c r="B291" i="2"/>
  <c r="B292" i="2"/>
  <c r="F235" i="2"/>
  <c r="F246" i="2"/>
  <c r="F223" i="2"/>
  <c r="B344" i="2"/>
  <c r="F257" i="2"/>
  <c r="F369" i="2"/>
  <c r="B368" i="2"/>
  <c r="F290" i="2"/>
  <c r="F229" i="2"/>
  <c r="B369" i="2"/>
  <c r="F320" i="2"/>
  <c r="B234" i="2"/>
  <c r="B230" i="2"/>
  <c r="F292" i="2"/>
  <c r="F319" i="2"/>
  <c r="B226" i="2"/>
  <c r="B229" i="2"/>
  <c r="B228" i="2"/>
  <c r="B320" i="2"/>
  <c r="B223" i="2"/>
  <c r="B306" i="2"/>
  <c r="B318" i="2"/>
  <c r="B232" i="2"/>
  <c r="B257" i="2"/>
  <c r="B225" i="2"/>
  <c r="B268" i="2"/>
  <c r="F345" i="2"/>
  <c r="F357" i="2"/>
  <c r="B345" i="2"/>
  <c r="B279" i="2"/>
  <c r="B321" i="2"/>
  <c r="F226" i="2"/>
  <c r="F279" i="2"/>
  <c r="F268" i="2"/>
  <c r="B319" i="2"/>
  <c r="F304" i="2"/>
  <c r="F234" i="2"/>
  <c r="F231" i="2"/>
  <c r="F227" i="2"/>
  <c r="F306" i="2"/>
  <c r="B293" i="2"/>
  <c r="B231" i="2"/>
  <c r="F318" i="2"/>
  <c r="F305" i="2"/>
  <c r="B235" i="2"/>
  <c r="B357" i="2"/>
  <c r="B333" i="2"/>
  <c r="F356" i="2"/>
  <c r="B246" i="2"/>
  <c r="B332" i="2"/>
  <c r="B224" i="2"/>
  <c r="F232" i="2"/>
  <c r="F307" i="2"/>
  <c r="F225" i="2"/>
  <c r="F224" i="2"/>
  <c r="F291" i="2"/>
  <c r="F228" i="2"/>
  <c r="B305" i="2"/>
  <c r="B233" i="2"/>
  <c r="F332" i="2"/>
  <c r="F321" i="2"/>
  <c r="B304" i="2"/>
  <c r="F230" i="2"/>
  <c r="B290" i="2"/>
  <c r="F333" i="2"/>
  <c r="F344" i="2"/>
  <c r="B307" i="2"/>
  <c r="B227" i="2"/>
  <c r="F233" i="2"/>
  <c r="F293" i="2"/>
  <c r="F630" i="2" l="1"/>
  <c r="F654" i="2"/>
  <c r="F728" i="2"/>
  <c r="F382" i="2"/>
  <c r="F681" i="2"/>
  <c r="F478" i="2"/>
  <c r="F962" i="2"/>
  <c r="F589" i="2"/>
  <c r="F927" i="2"/>
  <c r="F868" i="2"/>
  <c r="F666" i="2"/>
  <c r="F938" i="2"/>
  <c r="F642" i="2"/>
  <c r="F420" i="2"/>
  <c r="F903" i="2"/>
  <c r="F394" i="2"/>
  <c r="F995" i="2"/>
  <c r="F407" i="2"/>
  <c r="F984" i="2"/>
  <c r="F1006" i="2"/>
  <c r="F500" i="2"/>
  <c r="F530" i="2"/>
  <c r="F618" i="2"/>
  <c r="F696" i="2"/>
  <c r="F854" i="2"/>
  <c r="F438" i="2"/>
  <c r="F840" i="2"/>
  <c r="F824" i="2"/>
  <c r="F560" i="2"/>
  <c r="F973" i="2"/>
  <c r="F456" i="2"/>
  <c r="F879" i="2"/>
  <c r="F949" i="2"/>
  <c r="F776" i="2"/>
  <c r="F370" i="2"/>
  <c r="F358" i="2"/>
  <c r="F346" i="2"/>
  <c r="F334" i="2"/>
  <c r="F322" i="2"/>
  <c r="F308" i="2"/>
  <c r="F294" i="2"/>
  <c r="F280" i="2"/>
  <c r="F269" i="2"/>
  <c r="F258" i="2"/>
  <c r="F247" i="2"/>
  <c r="F236" i="2"/>
  <c r="J213" i="2"/>
  <c r="I213" i="2"/>
  <c r="H213" i="2"/>
  <c r="C170" i="2"/>
  <c r="C168" i="2"/>
  <c r="J163" i="2"/>
  <c r="I163" i="2"/>
  <c r="H163" i="2"/>
  <c r="C120" i="2"/>
  <c r="C118" i="2"/>
  <c r="J113" i="2"/>
  <c r="I113" i="2"/>
  <c r="H113" i="2"/>
  <c r="C70" i="2"/>
  <c r="C68" i="2"/>
  <c r="J10" i="5" l="1"/>
  <c r="I10" i="5"/>
  <c r="H10" i="5"/>
  <c r="C6" i="5"/>
  <c r="C4" i="5"/>
  <c r="J63" i="2"/>
  <c r="C38" i="1" s="1"/>
  <c r="I63" i="2"/>
  <c r="C24" i="1" s="1"/>
  <c r="H63" i="2"/>
  <c r="C20" i="1" s="1"/>
  <c r="C20" i="2"/>
  <c r="C18" i="2"/>
  <c r="B3" i="2"/>
  <c r="C14" i="1"/>
  <c r="C13" i="1"/>
  <c r="C12" i="1"/>
  <c r="C11" i="1"/>
  <c r="C10" i="1"/>
  <c r="C9" i="1"/>
  <c r="C33" i="1" l="1"/>
  <c r="C32" i="1"/>
  <c r="C29" i="1"/>
  <c r="C37" i="1"/>
  <c r="C28" i="1"/>
  <c r="C36" i="1"/>
  <c r="C17" i="1"/>
  <c r="C31" i="1"/>
  <c r="C35" i="1"/>
  <c r="C39" i="1"/>
  <c r="C26" i="1"/>
  <c r="C30" i="1"/>
  <c r="C34" i="1"/>
  <c r="C18" i="1"/>
  <c r="C19" i="1"/>
  <c r="F32" i="2"/>
  <c r="B38" i="2"/>
  <c r="F81" i="2"/>
  <c r="B91" i="2"/>
  <c r="F40" i="2"/>
  <c r="F153" i="2"/>
  <c r="F137" i="2"/>
  <c r="F150" i="2"/>
  <c r="B110" i="2"/>
  <c r="F200" i="2"/>
  <c r="B211" i="2"/>
  <c r="B108" i="2"/>
  <c r="B157" i="2"/>
  <c r="F94" i="2"/>
  <c r="B127" i="2"/>
  <c r="F141" i="2"/>
  <c r="F208" i="2"/>
  <c r="B177" i="2"/>
  <c r="B47" i="2"/>
  <c r="F157" i="2"/>
  <c r="F142" i="2"/>
  <c r="B206" i="2"/>
  <c r="F29" i="2"/>
  <c r="F133" i="2"/>
  <c r="B74" i="2"/>
  <c r="B53" i="2"/>
  <c r="F194" i="2"/>
  <c r="F158" i="2"/>
  <c r="F58" i="2"/>
  <c r="F103" i="2"/>
  <c r="F188" i="2"/>
  <c r="F186" i="2"/>
  <c r="B181" i="2"/>
  <c r="B23" i="2"/>
  <c r="F104" i="2"/>
  <c r="F191" i="2"/>
  <c r="F123" i="2"/>
  <c r="B152" i="2"/>
  <c r="B87" i="2"/>
  <c r="F95" i="2"/>
  <c r="F38" i="2"/>
  <c r="B184" i="2"/>
  <c r="B100" i="2"/>
  <c r="B98" i="2"/>
  <c r="B9" i="5"/>
  <c r="F126" i="2"/>
  <c r="F111" i="2"/>
  <c r="F33" i="2"/>
  <c r="F127" i="2"/>
  <c r="B54" i="2"/>
  <c r="B109" i="2"/>
  <c r="B45" i="2"/>
  <c r="B99" i="2"/>
  <c r="B193" i="2"/>
  <c r="B208" i="2"/>
  <c r="B197" i="2"/>
  <c r="B185" i="2"/>
  <c r="F53" i="2"/>
  <c r="F109" i="2"/>
  <c r="F132" i="2"/>
  <c r="F60" i="2"/>
  <c r="F156" i="2"/>
  <c r="B124" i="2"/>
  <c r="B129" i="2"/>
  <c r="F105" i="2"/>
  <c r="B112" i="2"/>
  <c r="F203" i="2"/>
  <c r="B29" i="2"/>
  <c r="B36" i="2"/>
  <c r="B59" i="2"/>
  <c r="B162" i="2"/>
  <c r="B107" i="2"/>
  <c r="B55" i="2"/>
  <c r="F93" i="2"/>
  <c r="F100" i="2"/>
  <c r="B143" i="2"/>
  <c r="F149" i="2"/>
  <c r="B44" i="2"/>
  <c r="F35" i="2"/>
  <c r="F180" i="2"/>
  <c r="F110" i="2"/>
  <c r="F87" i="2"/>
  <c r="B81" i="2"/>
  <c r="B186" i="2"/>
  <c r="B86" i="2"/>
  <c r="B78" i="2"/>
  <c r="B142" i="2"/>
  <c r="B183" i="2"/>
  <c r="F201" i="2"/>
  <c r="B49" i="2"/>
  <c r="B106" i="2"/>
  <c r="B155" i="2"/>
  <c r="B159" i="2"/>
  <c r="F183" i="2"/>
  <c r="B202" i="2"/>
  <c r="B153" i="2"/>
  <c r="F57" i="2"/>
  <c r="B205" i="2"/>
  <c r="B194" i="2"/>
  <c r="B198" i="2"/>
  <c r="B203" i="2"/>
  <c r="B31" i="2"/>
  <c r="F199" i="2"/>
  <c r="F138" i="2"/>
  <c r="F192" i="2"/>
  <c r="B102" i="2"/>
  <c r="B52" i="2"/>
  <c r="B137" i="2"/>
  <c r="B192" i="2"/>
  <c r="F59" i="2"/>
  <c r="F77" i="2"/>
  <c r="B89" i="2"/>
  <c r="B195" i="2"/>
  <c r="F204" i="2"/>
  <c r="B135" i="2"/>
  <c r="F159" i="2"/>
  <c r="B82" i="2"/>
  <c r="F206" i="2"/>
  <c r="B37" i="2"/>
  <c r="F146" i="2"/>
  <c r="F99" i="2"/>
  <c r="F145" i="2"/>
  <c r="B94" i="2"/>
  <c r="B136" i="2"/>
  <c r="F74" i="2"/>
  <c r="F106" i="2"/>
  <c r="F181" i="2"/>
  <c r="B93" i="2"/>
  <c r="F62" i="2"/>
  <c r="B50" i="2"/>
  <c r="F151" i="2"/>
  <c r="B196" i="2"/>
  <c r="F75" i="2"/>
  <c r="B174" i="2"/>
  <c r="B57" i="2"/>
  <c r="B126" i="2"/>
  <c r="F108" i="2"/>
  <c r="F45" i="2"/>
  <c r="F79" i="2"/>
  <c r="B146" i="2"/>
  <c r="F134" i="2"/>
  <c r="F130" i="2"/>
  <c r="F76" i="2"/>
  <c r="B95" i="2"/>
  <c r="F89" i="2"/>
  <c r="F46" i="2"/>
  <c r="F98" i="2"/>
  <c r="B51" i="2"/>
  <c r="B27" i="2"/>
  <c r="F185" i="2"/>
  <c r="B182" i="2"/>
  <c r="B84" i="2"/>
  <c r="F25" i="2"/>
  <c r="B141" i="2"/>
  <c r="B209" i="2"/>
  <c r="F30" i="2"/>
  <c r="B58" i="2"/>
  <c r="B26" i="2"/>
  <c r="F91" i="2"/>
  <c r="F56" i="2"/>
  <c r="B190" i="2"/>
  <c r="F90" i="2"/>
  <c r="F82" i="2"/>
  <c r="B34" i="2"/>
  <c r="B76" i="2"/>
  <c r="F196" i="2"/>
  <c r="B138" i="2"/>
  <c r="B160" i="2"/>
  <c r="B207" i="2"/>
  <c r="F209" i="2"/>
  <c r="F51" i="2"/>
  <c r="B48" i="2"/>
  <c r="B60" i="2"/>
  <c r="B161" i="2"/>
  <c r="F174" i="2"/>
  <c r="F148" i="2"/>
  <c r="B73" i="2"/>
  <c r="B32" i="2"/>
  <c r="F187" i="2"/>
  <c r="F50" i="2"/>
  <c r="F179" i="2"/>
  <c r="F173" i="2"/>
  <c r="B188" i="2"/>
  <c r="B56" i="2"/>
  <c r="B147" i="2"/>
  <c r="B33" i="2"/>
  <c r="F136" i="2"/>
  <c r="F41" i="2"/>
  <c r="B39" i="2"/>
  <c r="F107" i="2"/>
  <c r="B156" i="2"/>
  <c r="B151" i="2"/>
  <c r="F85" i="2"/>
  <c r="F182" i="2"/>
  <c r="B191" i="2"/>
  <c r="F128" i="2"/>
  <c r="B144" i="2"/>
  <c r="F207" i="2"/>
  <c r="F102" i="2"/>
  <c r="F177" i="2"/>
  <c r="F152" i="2"/>
  <c r="B42" i="2"/>
  <c r="B154" i="2"/>
  <c r="F31" i="2"/>
  <c r="F49" i="2"/>
  <c r="F162" i="2"/>
  <c r="B41" i="2"/>
  <c r="F189" i="2"/>
  <c r="B85" i="2"/>
  <c r="F80" i="2"/>
  <c r="B189" i="2"/>
  <c r="F37" i="2"/>
  <c r="B140" i="2"/>
  <c r="B134" i="2"/>
  <c r="F140" i="2"/>
  <c r="B79" i="2"/>
  <c r="B173" i="2"/>
  <c r="B128" i="2"/>
  <c r="B130" i="2"/>
  <c r="B133" i="2"/>
  <c r="B75" i="2"/>
  <c r="B148" i="2"/>
  <c r="B176" i="2"/>
  <c r="B101" i="2"/>
  <c r="F198" i="2"/>
  <c r="F124" i="2"/>
  <c r="B30" i="2"/>
  <c r="B212" i="2"/>
  <c r="F205" i="2"/>
  <c r="B35" i="2"/>
  <c r="F112" i="2"/>
  <c r="B131" i="2"/>
  <c r="B97" i="2"/>
  <c r="F197" i="2"/>
  <c r="F143" i="2"/>
  <c r="B175" i="2"/>
  <c r="F48" i="2"/>
  <c r="F155" i="2"/>
  <c r="B158" i="2"/>
  <c r="B145" i="2"/>
  <c r="F54" i="2"/>
  <c r="B24" i="2"/>
  <c r="F144" i="2"/>
  <c r="F28" i="2"/>
  <c r="B83" i="2"/>
  <c r="B92" i="2"/>
  <c r="B180" i="2"/>
  <c r="F101" i="2"/>
  <c r="B125" i="2"/>
  <c r="B210" i="2"/>
  <c r="B178" i="2"/>
  <c r="B40" i="2"/>
  <c r="F154" i="2"/>
  <c r="B77" i="2"/>
  <c r="F131" i="2"/>
  <c r="F92" i="2"/>
  <c r="F135" i="2"/>
  <c r="F161" i="2"/>
  <c r="F147" i="2"/>
  <c r="F84" i="2"/>
  <c r="F39" i="2"/>
  <c r="F210" i="2"/>
  <c r="B123" i="2"/>
  <c r="B105" i="2"/>
  <c r="B88" i="2"/>
  <c r="B25" i="2"/>
  <c r="F184" i="2"/>
  <c r="B139" i="2"/>
  <c r="F97" i="2"/>
  <c r="F129" i="2"/>
  <c r="F24" i="2"/>
  <c r="F175" i="2"/>
  <c r="B46" i="2"/>
  <c r="F96" i="2"/>
  <c r="F23" i="2"/>
  <c r="F26" i="2"/>
  <c r="F86" i="2"/>
  <c r="F47" i="2"/>
  <c r="F88" i="2"/>
  <c r="F42" i="2"/>
  <c r="F178" i="2"/>
  <c r="F83" i="2"/>
  <c r="F36" i="2"/>
  <c r="B104" i="2"/>
  <c r="F212" i="2"/>
  <c r="B80" i="2"/>
  <c r="F195" i="2"/>
  <c r="F139" i="2"/>
  <c r="F211" i="2"/>
  <c r="F27" i="2"/>
  <c r="B62" i="2"/>
  <c r="F78" i="2"/>
  <c r="B132" i="2"/>
  <c r="B43" i="2"/>
  <c r="B90" i="2"/>
  <c r="F55" i="2"/>
  <c r="F176" i="2"/>
  <c r="B103" i="2"/>
  <c r="F44" i="2"/>
  <c r="B61" i="2"/>
  <c r="F202" i="2"/>
  <c r="B149" i="2"/>
  <c r="F61" i="2"/>
  <c r="F34" i="2"/>
  <c r="B96" i="2"/>
  <c r="B199" i="2"/>
  <c r="F52" i="2"/>
  <c r="F73" i="2"/>
  <c r="B200" i="2"/>
  <c r="F43" i="2"/>
  <c r="F190" i="2"/>
  <c r="B204" i="2"/>
  <c r="B201" i="2"/>
  <c r="F193" i="2"/>
  <c r="F125" i="2"/>
  <c r="B187" i="2"/>
  <c r="F160" i="2"/>
  <c r="F9" i="5"/>
  <c r="B28" i="2"/>
  <c r="B111" i="2"/>
  <c r="B179" i="2"/>
  <c r="B150" i="2"/>
  <c r="F63" i="2" l="1"/>
  <c r="F163" i="2"/>
  <c r="F113" i="2"/>
  <c r="C23" i="1" s="1"/>
  <c r="F10" i="5"/>
  <c r="F213" i="2"/>
  <c r="C27" i="1" l="1"/>
  <c r="C22" i="1"/>
  <c r="B9" i="2"/>
  <c r="C8" i="1" s="1"/>
  <c r="C16" i="1"/>
  <c r="B10" i="2"/>
  <c r="C7"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66" authorId="2">
      <text>
        <r>
          <rPr>
            <sz val="11"/>
            <color theme="1"/>
            <rFont val="Calibri"/>
            <family val="2"/>
            <scheme val="minor"/>
          </rPr>
          <t>Introducir un texto con el nombre o referencia de la contratación</t>
        </r>
      </text>
    </comment>
    <comment ref="B66" authorId="2">
      <text>
        <r>
          <rPr>
            <sz val="11"/>
            <color theme="1"/>
            <rFont val="Calibri"/>
            <family val="2"/>
            <scheme val="minor"/>
          </rPr>
          <t>Introduzca un texto con la finalidad de la contratación</t>
        </r>
      </text>
    </comment>
    <comment ref="C66" authorId="2">
      <text>
        <r>
          <rPr>
            <sz val="11"/>
            <color theme="1"/>
            <rFont val="Calibri"/>
            <family val="2"/>
            <scheme val="minor"/>
          </rPr>
          <t>Seleccionar un valor del listado</t>
        </r>
      </text>
    </comment>
    <comment ref="D66" authorId="2">
      <text>
        <r>
          <rPr>
            <sz val="11"/>
            <color theme="1"/>
            <rFont val="Calibri"/>
            <family val="2"/>
            <scheme val="minor"/>
          </rPr>
          <t>Seleccione el tipo de procedimiento</t>
        </r>
      </text>
    </comment>
    <comment ref="E66" authorId="2">
      <text>
        <r>
          <rPr>
            <sz val="11"/>
            <color theme="1"/>
            <rFont val="Calibri"/>
            <family val="2"/>
            <scheme val="minor"/>
          </rPr>
          <t>Seleccione un valor de la lista</t>
        </r>
      </text>
    </comment>
    <comment ref="F66" authorId="2">
      <text>
        <r>
          <rPr>
            <sz val="11"/>
            <color theme="1"/>
            <rFont val="Calibri"/>
            <family val="2"/>
            <scheme val="minor"/>
          </rPr>
          <t>Introduzca el código SNIP</t>
        </r>
      </text>
    </comment>
    <comment ref="C67" authorId="2">
      <text>
        <r>
          <rPr>
            <sz val="11"/>
            <color theme="1"/>
            <rFont val="Calibri"/>
            <family val="2"/>
            <scheme val="minor"/>
          </rPr>
          <t>Introduzca la fecha de inicio del proceso, en formato dd-mm-aaaa</t>
        </r>
      </text>
    </comment>
    <comment ref="F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text/>
    </comment>
    <comment ref="C69" authorId="2">
      <text>
        <r>
          <rPr>
            <sz val="11"/>
            <color theme="1"/>
            <rFont val="Calibri"/>
            <family val="2"/>
            <scheme val="minor"/>
          </rPr>
          <t>Introduzca la fecha prevista de adjudicación, en formato dd-mm-aaaa</t>
        </r>
      </text>
    </comment>
    <comment ref="F69" authorId="2">
      <text/>
    </comment>
    <comment ref="F70" authorId="2">
      <text/>
    </comment>
    <comment ref="A72" authorId="2">
      <text>
        <r>
          <rPr>
            <sz val="11"/>
            <color theme="1"/>
            <rFont val="Calibri"/>
            <family val="2"/>
            <scheme val="minor"/>
          </rPr>
          <t>Introduzca un codigo UNSPSC</t>
        </r>
      </text>
    </comment>
    <comment ref="B72" authorId="2">
      <text>
        <r>
          <rPr>
            <sz val="11"/>
            <color theme="1"/>
            <rFont val="Calibri"/>
            <family val="2"/>
            <scheme val="minor"/>
          </rPr>
          <t>Descripción calculada automáticamente a partir de código del artículo</t>
        </r>
      </text>
    </comment>
    <comment ref="C72" authorId="2">
      <text>
        <r>
          <rPr>
            <sz val="11"/>
            <color theme="1"/>
            <rFont val="Calibri"/>
            <family val="2"/>
            <scheme val="minor"/>
          </rPr>
          <t>Seleccione un valor de la lista</t>
        </r>
      </text>
    </comment>
    <comment ref="D72" authorId="2">
      <text>
        <r>
          <rPr>
            <sz val="11"/>
            <color theme="1"/>
            <rFont val="Calibri"/>
            <family val="2"/>
            <scheme val="minor"/>
          </rPr>
          <t>Introduzca un número con dos decimales como máximo. Debe ser igual o mayor a la "Cantidad Real Consumida"</t>
        </r>
      </text>
    </comment>
    <comment ref="E72" authorId="2">
      <text>
        <r>
          <rPr>
            <sz val="11"/>
            <color theme="1"/>
            <rFont val="Calibri"/>
            <family val="2"/>
            <scheme val="minor"/>
          </rPr>
          <t>Introduzca un número con dos decimales como máximo</t>
        </r>
      </text>
    </comment>
    <comment ref="F72" authorId="2">
      <text>
        <r>
          <rPr>
            <sz val="11"/>
            <color theme="1"/>
            <rFont val="Calibri"/>
            <family val="2"/>
            <scheme val="minor"/>
          </rPr>
          <t>Monto calculado automáticamente por el sistema</t>
        </r>
      </text>
    </comment>
    <comment ref="A116" authorId="2">
      <text>
        <r>
          <rPr>
            <sz val="11"/>
            <color theme="1"/>
            <rFont val="Calibri"/>
            <family val="2"/>
            <scheme val="minor"/>
          </rPr>
          <t>Introducir un texto con el nombre o referencia de la contratación</t>
        </r>
      </text>
    </comment>
    <comment ref="B116" authorId="2">
      <text>
        <r>
          <rPr>
            <sz val="11"/>
            <color theme="1"/>
            <rFont val="Calibri"/>
            <family val="2"/>
            <scheme val="minor"/>
          </rPr>
          <t>Introduzca un texto con la finalidad de la contratación</t>
        </r>
      </text>
    </comment>
    <comment ref="C116" authorId="2">
      <text>
        <r>
          <rPr>
            <sz val="11"/>
            <color theme="1"/>
            <rFont val="Calibri"/>
            <family val="2"/>
            <scheme val="minor"/>
          </rPr>
          <t>Seleccionar un valor del listado</t>
        </r>
      </text>
    </comment>
    <comment ref="D116" authorId="2">
      <text>
        <r>
          <rPr>
            <sz val="11"/>
            <color theme="1"/>
            <rFont val="Calibri"/>
            <family val="2"/>
            <scheme val="minor"/>
          </rPr>
          <t>Seleccione el tipo de procedimiento</t>
        </r>
      </text>
    </comment>
    <comment ref="E116" authorId="2">
      <text>
        <r>
          <rPr>
            <sz val="11"/>
            <color theme="1"/>
            <rFont val="Calibri"/>
            <family val="2"/>
            <scheme val="minor"/>
          </rPr>
          <t>Seleccione un valor de la lista</t>
        </r>
      </text>
    </comment>
    <comment ref="F116" authorId="2">
      <text>
        <r>
          <rPr>
            <sz val="11"/>
            <color theme="1"/>
            <rFont val="Calibri"/>
            <family val="2"/>
            <scheme val="minor"/>
          </rPr>
          <t>Introduzca el código SNIP</t>
        </r>
      </text>
    </comment>
    <comment ref="C117" authorId="2">
      <text>
        <r>
          <rPr>
            <sz val="11"/>
            <color theme="1"/>
            <rFont val="Calibri"/>
            <family val="2"/>
            <scheme val="minor"/>
          </rPr>
          <t>Introduzca la fecha de inicio del proceso, en formato dd-mm-aaaa</t>
        </r>
      </text>
    </comment>
    <comment ref="F1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text/>
    </comment>
    <comment ref="C119" authorId="2">
      <text>
        <r>
          <rPr>
            <sz val="11"/>
            <color theme="1"/>
            <rFont val="Calibri"/>
            <family val="2"/>
            <scheme val="minor"/>
          </rPr>
          <t>Introduzca la fecha prevista de adjudicación, en formato dd-mm-aaaa</t>
        </r>
      </text>
    </comment>
    <comment ref="F119" authorId="2">
      <text/>
    </comment>
    <comment ref="F120" authorId="2">
      <text/>
    </comment>
    <comment ref="A122" authorId="2">
      <text>
        <r>
          <rPr>
            <sz val="11"/>
            <color theme="1"/>
            <rFont val="Calibri"/>
            <family val="2"/>
            <scheme val="minor"/>
          </rPr>
          <t>Introduzca un codigo UNSPSC</t>
        </r>
      </text>
    </comment>
    <comment ref="B122" authorId="2">
      <text>
        <r>
          <rPr>
            <sz val="11"/>
            <color theme="1"/>
            <rFont val="Calibri"/>
            <family val="2"/>
            <scheme val="minor"/>
          </rPr>
          <t>Descripción calculada automáticamente a partir de código del artículo</t>
        </r>
      </text>
    </comment>
    <comment ref="C122" authorId="2">
      <text>
        <r>
          <rPr>
            <sz val="11"/>
            <color theme="1"/>
            <rFont val="Calibri"/>
            <family val="2"/>
            <scheme val="minor"/>
          </rPr>
          <t>Seleccione un valor de la lista</t>
        </r>
      </text>
    </comment>
    <comment ref="D122" authorId="2">
      <text>
        <r>
          <rPr>
            <sz val="11"/>
            <color theme="1"/>
            <rFont val="Calibri"/>
            <family val="2"/>
            <scheme val="minor"/>
          </rPr>
          <t>Introduzca un número con dos decimales como máximo. Debe ser igual o mayor a la "Cantidad Real Consumida"</t>
        </r>
      </text>
    </comment>
    <comment ref="E122" authorId="2">
      <text>
        <r>
          <rPr>
            <sz val="11"/>
            <color theme="1"/>
            <rFont val="Calibri"/>
            <family val="2"/>
            <scheme val="minor"/>
          </rPr>
          <t>Introduzca un número con dos decimales como máximo</t>
        </r>
      </text>
    </comment>
    <comment ref="F122" authorId="2">
      <text>
        <r>
          <rPr>
            <sz val="11"/>
            <color theme="1"/>
            <rFont val="Calibri"/>
            <family val="2"/>
            <scheme val="minor"/>
          </rPr>
          <t>Monto calculado automáticamente por el sistema</t>
        </r>
      </text>
    </comment>
    <comment ref="A166" authorId="2">
      <text>
        <r>
          <rPr>
            <sz val="11"/>
            <color theme="1"/>
            <rFont val="Calibri"/>
            <family val="2"/>
            <scheme val="minor"/>
          </rPr>
          <t>Introducir un texto con el nombre o referencia de la contratación</t>
        </r>
      </text>
    </comment>
    <comment ref="B166" authorId="2">
      <text>
        <r>
          <rPr>
            <sz val="11"/>
            <color theme="1"/>
            <rFont val="Calibri"/>
            <family val="2"/>
            <scheme val="minor"/>
          </rPr>
          <t>Introduzca un texto con la finalidad de la contratación</t>
        </r>
      </text>
    </comment>
    <comment ref="C166" authorId="2">
      <text>
        <r>
          <rPr>
            <sz val="11"/>
            <color theme="1"/>
            <rFont val="Calibri"/>
            <family val="2"/>
            <scheme val="minor"/>
          </rPr>
          <t>Seleccionar un valor del listado</t>
        </r>
      </text>
    </comment>
    <comment ref="D166" authorId="2">
      <text>
        <r>
          <rPr>
            <sz val="11"/>
            <color theme="1"/>
            <rFont val="Calibri"/>
            <family val="2"/>
            <scheme val="minor"/>
          </rPr>
          <t>Seleccione el tipo de procedimiento</t>
        </r>
      </text>
    </comment>
    <comment ref="E166" authorId="2">
      <text>
        <r>
          <rPr>
            <sz val="11"/>
            <color theme="1"/>
            <rFont val="Calibri"/>
            <family val="2"/>
            <scheme val="minor"/>
          </rPr>
          <t>Seleccione un valor de la lista</t>
        </r>
      </text>
    </comment>
    <comment ref="F166" authorId="2">
      <text>
        <r>
          <rPr>
            <sz val="11"/>
            <color theme="1"/>
            <rFont val="Calibri"/>
            <family val="2"/>
            <scheme val="minor"/>
          </rPr>
          <t>Introduzca el código SNIP</t>
        </r>
      </text>
    </comment>
    <comment ref="C167" authorId="2">
      <text>
        <r>
          <rPr>
            <sz val="11"/>
            <color theme="1"/>
            <rFont val="Calibri"/>
            <family val="2"/>
            <scheme val="minor"/>
          </rPr>
          <t>Introduzca la fecha de inicio del proceso, en formato dd-mm-aaaa</t>
        </r>
      </text>
    </comment>
    <comment ref="F16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2">
      <text/>
    </comment>
    <comment ref="C169" authorId="2">
      <text>
        <r>
          <rPr>
            <sz val="11"/>
            <color theme="1"/>
            <rFont val="Calibri"/>
            <family val="2"/>
            <scheme val="minor"/>
          </rPr>
          <t>Introduzca la fecha prevista de adjudicación, en formato dd-mm-aaaa</t>
        </r>
      </text>
    </comment>
    <comment ref="F169" authorId="2">
      <text/>
    </comment>
    <comment ref="F170" authorId="2">
      <text/>
    </comment>
    <comment ref="A172" authorId="2">
      <text>
        <r>
          <rPr>
            <sz val="11"/>
            <color theme="1"/>
            <rFont val="Calibri"/>
            <family val="2"/>
            <scheme val="minor"/>
          </rPr>
          <t>Introduzca un codigo UNSPSC</t>
        </r>
      </text>
    </comment>
    <comment ref="B172" authorId="2">
      <text>
        <r>
          <rPr>
            <sz val="11"/>
            <color theme="1"/>
            <rFont val="Calibri"/>
            <family val="2"/>
            <scheme val="minor"/>
          </rPr>
          <t>Descripción calculada automáticamente a partir de código del artículo</t>
        </r>
      </text>
    </comment>
    <comment ref="C172" authorId="2">
      <text>
        <r>
          <rPr>
            <sz val="11"/>
            <color theme="1"/>
            <rFont val="Calibri"/>
            <family val="2"/>
            <scheme val="minor"/>
          </rPr>
          <t>Seleccione un valor de la lista</t>
        </r>
      </text>
    </comment>
    <comment ref="D172" authorId="2">
      <text>
        <r>
          <rPr>
            <sz val="11"/>
            <color theme="1"/>
            <rFont val="Calibri"/>
            <family val="2"/>
            <scheme val="minor"/>
          </rPr>
          <t>Introduzca un número con dos decimales como máximo. Debe ser igual o mayor a la "Cantidad Real Consumida"</t>
        </r>
      </text>
    </comment>
    <comment ref="E172" authorId="2">
      <text>
        <r>
          <rPr>
            <sz val="11"/>
            <color theme="1"/>
            <rFont val="Calibri"/>
            <family val="2"/>
            <scheme val="minor"/>
          </rPr>
          <t>Introduzca un número con dos decimales como máximo</t>
        </r>
      </text>
    </comment>
    <comment ref="F172" authorId="2">
      <text>
        <r>
          <rPr>
            <sz val="11"/>
            <color theme="1"/>
            <rFont val="Calibri"/>
            <family val="2"/>
            <scheme val="minor"/>
          </rPr>
          <t>Monto calculado automáticamente por el sistema</t>
        </r>
      </text>
    </comment>
    <comment ref="A216" authorId="2">
      <text>
        <r>
          <rPr>
            <sz val="11"/>
            <color theme="1"/>
            <rFont val="Calibri"/>
            <family val="2"/>
            <scheme val="minor"/>
          </rPr>
          <t>Introducir un texto con el nombre o referencia de la contratación</t>
        </r>
      </text>
    </comment>
    <comment ref="B216" authorId="2">
      <text>
        <r>
          <rPr>
            <sz val="11"/>
            <color theme="1"/>
            <rFont val="Calibri"/>
            <family val="2"/>
            <scheme val="minor"/>
          </rPr>
          <t>Introduzca un texto con la finalidad de la contratación</t>
        </r>
      </text>
    </comment>
    <comment ref="C216" authorId="2">
      <text>
        <r>
          <rPr>
            <sz val="11"/>
            <color theme="1"/>
            <rFont val="Calibri"/>
            <family val="2"/>
            <scheme val="minor"/>
          </rPr>
          <t>Seleccionar un valor del listado</t>
        </r>
      </text>
    </comment>
    <comment ref="D216" authorId="2">
      <text>
        <r>
          <rPr>
            <sz val="11"/>
            <color theme="1"/>
            <rFont val="Calibri"/>
            <family val="2"/>
            <scheme val="minor"/>
          </rPr>
          <t>Seleccione el tipo de procedimiento</t>
        </r>
      </text>
    </comment>
    <comment ref="E216" authorId="2">
      <text>
        <r>
          <rPr>
            <sz val="11"/>
            <color theme="1"/>
            <rFont val="Calibri"/>
            <family val="2"/>
            <scheme val="minor"/>
          </rPr>
          <t>Seleccione un valor de la lista</t>
        </r>
      </text>
    </comment>
    <comment ref="F216" authorId="2">
      <text>
        <r>
          <rPr>
            <sz val="11"/>
            <color theme="1"/>
            <rFont val="Calibri"/>
            <family val="2"/>
            <scheme val="minor"/>
          </rPr>
          <t>Introduzca el código SNIP</t>
        </r>
      </text>
    </comment>
    <comment ref="C217" authorId="2">
      <text>
        <r>
          <rPr>
            <sz val="11"/>
            <color theme="1"/>
            <rFont val="Calibri"/>
            <family val="2"/>
            <scheme val="minor"/>
          </rPr>
          <t>Introduzca la fecha de inicio del proceso, en formato dd-mm-aaaa</t>
        </r>
      </text>
    </comment>
    <comment ref="F2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text/>
    </comment>
    <comment ref="C219" authorId="2">
      <text>
        <r>
          <rPr>
            <sz val="11"/>
            <color theme="1"/>
            <rFont val="Calibri"/>
            <family val="2"/>
            <scheme val="minor"/>
          </rPr>
          <t>Introduzca la fecha prevista de adjudicación, en formato dd-mm-aaaa</t>
        </r>
      </text>
    </comment>
    <comment ref="F219" authorId="2">
      <text/>
    </comment>
    <comment ref="F220" authorId="2">
      <text/>
    </comment>
    <comment ref="A222" authorId="2">
      <text>
        <r>
          <rPr>
            <sz val="11"/>
            <color theme="1"/>
            <rFont val="Calibri"/>
            <family val="2"/>
            <scheme val="minor"/>
          </rPr>
          <t>Introduzca un codigo UNSPSC</t>
        </r>
      </text>
    </comment>
    <comment ref="B222" authorId="2">
      <text>
        <r>
          <rPr>
            <sz val="11"/>
            <color theme="1"/>
            <rFont val="Calibri"/>
            <family val="2"/>
            <scheme val="minor"/>
          </rPr>
          <t>Descripción calculada automáticamente a partir de código del artículo</t>
        </r>
      </text>
    </comment>
    <comment ref="C222" authorId="2">
      <text>
        <r>
          <rPr>
            <sz val="11"/>
            <color theme="1"/>
            <rFont val="Calibri"/>
            <family val="2"/>
            <scheme val="minor"/>
          </rPr>
          <t>Seleccione un valor de la lista</t>
        </r>
      </text>
    </comment>
    <comment ref="D222" authorId="2">
      <text>
        <r>
          <rPr>
            <sz val="11"/>
            <color theme="1"/>
            <rFont val="Calibri"/>
            <family val="2"/>
            <scheme val="minor"/>
          </rPr>
          <t>Introduzca un número con dos decimales como máximo. Debe ser igual o mayor a la "Cantidad Real Consumida"</t>
        </r>
      </text>
    </comment>
    <comment ref="E222" authorId="2">
      <text>
        <r>
          <rPr>
            <sz val="11"/>
            <color theme="1"/>
            <rFont val="Calibri"/>
            <family val="2"/>
            <scheme val="minor"/>
          </rPr>
          <t>Introduzca un número con dos decimales como máximo</t>
        </r>
      </text>
    </comment>
    <comment ref="F222" authorId="2">
      <text>
        <r>
          <rPr>
            <sz val="11"/>
            <color theme="1"/>
            <rFont val="Calibri"/>
            <family val="2"/>
            <scheme val="minor"/>
          </rPr>
          <t>Monto calculado automáticamente por el sistema</t>
        </r>
      </text>
    </comment>
    <comment ref="A239" authorId="2">
      <text>
        <r>
          <rPr>
            <sz val="11"/>
            <color theme="1"/>
            <rFont val="Calibri"/>
            <family val="2"/>
            <scheme val="minor"/>
          </rPr>
          <t>Introducir un texto con el nombre o referencia de la contratación</t>
        </r>
      </text>
    </comment>
    <comment ref="B239" authorId="2">
      <text>
        <r>
          <rPr>
            <sz val="11"/>
            <color theme="1"/>
            <rFont val="Calibri"/>
            <family val="2"/>
            <scheme val="minor"/>
          </rPr>
          <t>Introduzca un texto con la finalidad de la contratación</t>
        </r>
      </text>
    </comment>
    <comment ref="C239" authorId="2">
      <text>
        <r>
          <rPr>
            <sz val="11"/>
            <color theme="1"/>
            <rFont val="Calibri"/>
            <family val="2"/>
            <scheme val="minor"/>
          </rPr>
          <t>Seleccionar un valor del listado</t>
        </r>
      </text>
    </comment>
    <comment ref="D239" authorId="2">
      <text>
        <r>
          <rPr>
            <sz val="11"/>
            <color theme="1"/>
            <rFont val="Calibri"/>
            <family val="2"/>
            <scheme val="minor"/>
          </rPr>
          <t>Seleccione el tipo de procedimiento</t>
        </r>
      </text>
    </comment>
    <comment ref="E239" authorId="2">
      <text>
        <r>
          <rPr>
            <sz val="11"/>
            <color theme="1"/>
            <rFont val="Calibri"/>
            <family val="2"/>
            <scheme val="minor"/>
          </rPr>
          <t>Seleccione un valor de la lista</t>
        </r>
      </text>
    </comment>
    <comment ref="F239" authorId="2">
      <text>
        <r>
          <rPr>
            <sz val="11"/>
            <color theme="1"/>
            <rFont val="Calibri"/>
            <family val="2"/>
            <scheme val="minor"/>
          </rPr>
          <t>Introduzca el código SNIP</t>
        </r>
      </text>
    </comment>
    <comment ref="C240" authorId="2">
      <text>
        <r>
          <rPr>
            <sz val="11"/>
            <color theme="1"/>
            <rFont val="Calibri"/>
            <family val="2"/>
            <scheme val="minor"/>
          </rPr>
          <t>Introduzca la fecha de inicio del proceso, en formato dd-mm-aaaa</t>
        </r>
      </text>
    </comment>
    <comment ref="F24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2">
      <text/>
    </comment>
    <comment ref="C242" authorId="2">
      <text>
        <r>
          <rPr>
            <sz val="11"/>
            <color theme="1"/>
            <rFont val="Calibri"/>
            <family val="2"/>
            <scheme val="minor"/>
          </rPr>
          <t>Introduzca la fecha prevista de adjudicación, en formato dd-mm-aaaa</t>
        </r>
      </text>
    </comment>
    <comment ref="F242" authorId="2">
      <text/>
    </comment>
    <comment ref="F243" authorId="2">
      <text/>
    </comment>
    <comment ref="A245" authorId="2">
      <text>
        <r>
          <rPr>
            <sz val="11"/>
            <color theme="1"/>
            <rFont val="Calibri"/>
            <family val="2"/>
            <scheme val="minor"/>
          </rPr>
          <t>Introduzca un codigo UNSPSC</t>
        </r>
      </text>
    </comment>
    <comment ref="B245" authorId="2">
      <text>
        <r>
          <rPr>
            <sz val="11"/>
            <color theme="1"/>
            <rFont val="Calibri"/>
            <family val="2"/>
            <scheme val="minor"/>
          </rPr>
          <t>Descripción calculada automáticamente a partir de código del artículo</t>
        </r>
      </text>
    </comment>
    <comment ref="C245" authorId="2">
      <text>
        <r>
          <rPr>
            <sz val="11"/>
            <color theme="1"/>
            <rFont val="Calibri"/>
            <family val="2"/>
            <scheme val="minor"/>
          </rPr>
          <t>Seleccione un valor de la lista</t>
        </r>
      </text>
    </comment>
    <comment ref="D245" authorId="2">
      <text>
        <r>
          <rPr>
            <sz val="11"/>
            <color theme="1"/>
            <rFont val="Calibri"/>
            <family val="2"/>
            <scheme val="minor"/>
          </rPr>
          <t>Introduzca un número con dos decimales como máximo. Debe ser igual o mayor a la "Cantidad Real Consumida"</t>
        </r>
      </text>
    </comment>
    <comment ref="E245" authorId="2">
      <text>
        <r>
          <rPr>
            <sz val="11"/>
            <color theme="1"/>
            <rFont val="Calibri"/>
            <family val="2"/>
            <scheme val="minor"/>
          </rPr>
          <t>Introduzca un número con dos decimales como máximo</t>
        </r>
      </text>
    </comment>
    <comment ref="F245" authorId="2">
      <text>
        <r>
          <rPr>
            <sz val="11"/>
            <color theme="1"/>
            <rFont val="Calibri"/>
            <family val="2"/>
            <scheme val="minor"/>
          </rPr>
          <t>Monto calculado automáticamente por el sistema</t>
        </r>
      </text>
    </comment>
    <comment ref="A250" authorId="2">
      <text>
        <r>
          <rPr>
            <sz val="11"/>
            <color theme="1"/>
            <rFont val="Calibri"/>
            <family val="2"/>
            <scheme val="minor"/>
          </rPr>
          <t>Introducir un texto con el nombre o referencia de la contratación</t>
        </r>
      </text>
    </comment>
    <comment ref="B250" authorId="2">
      <text>
        <r>
          <rPr>
            <sz val="11"/>
            <color theme="1"/>
            <rFont val="Calibri"/>
            <family val="2"/>
            <scheme val="minor"/>
          </rPr>
          <t>Introduzca un texto con la finalidad de la contratación</t>
        </r>
      </text>
    </comment>
    <comment ref="C250" authorId="2">
      <text>
        <r>
          <rPr>
            <sz val="11"/>
            <color theme="1"/>
            <rFont val="Calibri"/>
            <family val="2"/>
            <scheme val="minor"/>
          </rPr>
          <t>Seleccionar un valor del listado</t>
        </r>
      </text>
    </comment>
    <comment ref="D250" authorId="2">
      <text>
        <r>
          <rPr>
            <sz val="11"/>
            <color theme="1"/>
            <rFont val="Calibri"/>
            <family val="2"/>
            <scheme val="minor"/>
          </rPr>
          <t>Seleccione el tipo de procedimiento</t>
        </r>
      </text>
    </comment>
    <comment ref="E250" authorId="2">
      <text>
        <r>
          <rPr>
            <sz val="11"/>
            <color theme="1"/>
            <rFont val="Calibri"/>
            <family val="2"/>
            <scheme val="minor"/>
          </rPr>
          <t>Seleccione un valor de la lista</t>
        </r>
      </text>
    </comment>
    <comment ref="F250" authorId="2">
      <text>
        <r>
          <rPr>
            <sz val="11"/>
            <color theme="1"/>
            <rFont val="Calibri"/>
            <family val="2"/>
            <scheme val="minor"/>
          </rPr>
          <t>Introduzca el código SNIP</t>
        </r>
      </text>
    </comment>
    <comment ref="C251" authorId="2">
      <text>
        <r>
          <rPr>
            <sz val="11"/>
            <color theme="1"/>
            <rFont val="Calibri"/>
            <family val="2"/>
            <scheme val="minor"/>
          </rPr>
          <t>Introduzca la fecha de inicio del proceso, en formato dd-mm-aaaa</t>
        </r>
      </text>
    </comment>
    <comment ref="F25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2">
      <text/>
    </comment>
    <comment ref="C253" authorId="2">
      <text>
        <r>
          <rPr>
            <sz val="11"/>
            <color theme="1"/>
            <rFont val="Calibri"/>
            <family val="2"/>
            <scheme val="minor"/>
          </rPr>
          <t>Introduzca la fecha prevista de adjudicación, en formato dd-mm-aaaa</t>
        </r>
      </text>
    </comment>
    <comment ref="F253" authorId="2">
      <text/>
    </comment>
    <comment ref="F254" authorId="2">
      <text/>
    </comment>
    <comment ref="A256" authorId="2">
      <text>
        <r>
          <rPr>
            <sz val="11"/>
            <color theme="1"/>
            <rFont val="Calibri"/>
            <family val="2"/>
            <scheme val="minor"/>
          </rPr>
          <t>Introduzca un codigo UNSPSC</t>
        </r>
      </text>
    </comment>
    <comment ref="B256" authorId="2">
      <text>
        <r>
          <rPr>
            <sz val="11"/>
            <color theme="1"/>
            <rFont val="Calibri"/>
            <family val="2"/>
            <scheme val="minor"/>
          </rPr>
          <t>Descripción calculada automáticamente a partir de código del artículo</t>
        </r>
      </text>
    </comment>
    <comment ref="C256" authorId="2">
      <text>
        <r>
          <rPr>
            <sz val="11"/>
            <color theme="1"/>
            <rFont val="Calibri"/>
            <family val="2"/>
            <scheme val="minor"/>
          </rPr>
          <t>Seleccione un valor de la lista</t>
        </r>
      </text>
    </comment>
    <comment ref="D256" authorId="2">
      <text>
        <r>
          <rPr>
            <sz val="11"/>
            <color theme="1"/>
            <rFont val="Calibri"/>
            <family val="2"/>
            <scheme val="minor"/>
          </rPr>
          <t>Introduzca un número con dos decimales como máximo. Debe ser igual o mayor a la "Cantidad Real Consumida"</t>
        </r>
      </text>
    </comment>
    <comment ref="E256" authorId="2">
      <text>
        <r>
          <rPr>
            <sz val="11"/>
            <color theme="1"/>
            <rFont val="Calibri"/>
            <family val="2"/>
            <scheme val="minor"/>
          </rPr>
          <t>Introduzca un número con dos decimales como máximo</t>
        </r>
      </text>
    </comment>
    <comment ref="F256" authorId="2">
      <text>
        <r>
          <rPr>
            <sz val="11"/>
            <color theme="1"/>
            <rFont val="Calibri"/>
            <family val="2"/>
            <scheme val="minor"/>
          </rPr>
          <t>Monto calculado automáticamente por el sistema</t>
        </r>
      </text>
    </comment>
    <comment ref="A261" authorId="2">
      <text>
        <r>
          <rPr>
            <sz val="11"/>
            <color theme="1"/>
            <rFont val="Calibri"/>
            <family val="2"/>
            <scheme val="minor"/>
          </rPr>
          <t>Introducir un texto con el nombre o referencia de la contratación</t>
        </r>
      </text>
    </comment>
    <comment ref="B261" authorId="2">
      <text>
        <r>
          <rPr>
            <sz val="11"/>
            <color theme="1"/>
            <rFont val="Calibri"/>
            <family val="2"/>
            <scheme val="minor"/>
          </rPr>
          <t>Introduzca un texto con la finalidad de la contratación</t>
        </r>
      </text>
    </comment>
    <comment ref="C261" authorId="2">
      <text>
        <r>
          <rPr>
            <sz val="11"/>
            <color theme="1"/>
            <rFont val="Calibri"/>
            <family val="2"/>
            <scheme val="minor"/>
          </rPr>
          <t>Seleccionar un valor del listado</t>
        </r>
      </text>
    </comment>
    <comment ref="D261" authorId="2">
      <text>
        <r>
          <rPr>
            <sz val="11"/>
            <color theme="1"/>
            <rFont val="Calibri"/>
            <family val="2"/>
            <scheme val="minor"/>
          </rPr>
          <t>Seleccione el tipo de procedimiento</t>
        </r>
      </text>
    </comment>
    <comment ref="E261" authorId="2">
      <text>
        <r>
          <rPr>
            <sz val="11"/>
            <color theme="1"/>
            <rFont val="Calibri"/>
            <family val="2"/>
            <scheme val="minor"/>
          </rPr>
          <t>Seleccione un valor de la lista</t>
        </r>
      </text>
    </comment>
    <comment ref="F261" authorId="2">
      <text>
        <r>
          <rPr>
            <sz val="11"/>
            <color theme="1"/>
            <rFont val="Calibri"/>
            <family val="2"/>
            <scheme val="minor"/>
          </rPr>
          <t>Introduzca el código SNIP</t>
        </r>
      </text>
    </comment>
    <comment ref="C262" authorId="2">
      <text>
        <r>
          <rPr>
            <sz val="11"/>
            <color theme="1"/>
            <rFont val="Calibri"/>
            <family val="2"/>
            <scheme val="minor"/>
          </rPr>
          <t>Introduzca la fecha de inicio del proceso, en formato dd-mm-aaaa</t>
        </r>
      </text>
    </comment>
    <comment ref="F2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text/>
    </comment>
    <comment ref="C264" authorId="2">
      <text>
        <r>
          <rPr>
            <sz val="11"/>
            <color theme="1"/>
            <rFont val="Calibri"/>
            <family val="2"/>
            <scheme val="minor"/>
          </rPr>
          <t>Introduzca la fecha prevista de adjudicación, en formato dd-mm-aaaa</t>
        </r>
      </text>
    </comment>
    <comment ref="F264" authorId="2">
      <text/>
    </comment>
    <comment ref="F265" authorId="2">
      <text/>
    </comment>
    <comment ref="A267" authorId="2">
      <text>
        <r>
          <rPr>
            <sz val="11"/>
            <color theme="1"/>
            <rFont val="Calibri"/>
            <family val="2"/>
            <scheme val="minor"/>
          </rPr>
          <t>Introduzca un codigo UNSPSC</t>
        </r>
      </text>
    </comment>
    <comment ref="B267" authorId="2">
      <text>
        <r>
          <rPr>
            <sz val="11"/>
            <color theme="1"/>
            <rFont val="Calibri"/>
            <family val="2"/>
            <scheme val="minor"/>
          </rPr>
          <t>Descripción calculada automáticamente a partir de código del artículo</t>
        </r>
      </text>
    </comment>
    <comment ref="C267" authorId="2">
      <text>
        <r>
          <rPr>
            <sz val="11"/>
            <color theme="1"/>
            <rFont val="Calibri"/>
            <family val="2"/>
            <scheme val="minor"/>
          </rPr>
          <t>Seleccione un valor de la lista</t>
        </r>
      </text>
    </comment>
    <comment ref="D267" authorId="2">
      <text>
        <r>
          <rPr>
            <sz val="11"/>
            <color theme="1"/>
            <rFont val="Calibri"/>
            <family val="2"/>
            <scheme val="minor"/>
          </rPr>
          <t>Introduzca un número con dos decimales como máximo. Debe ser igual o mayor a la "Cantidad Real Consumida"</t>
        </r>
      </text>
    </comment>
    <comment ref="E267" authorId="2">
      <text>
        <r>
          <rPr>
            <sz val="11"/>
            <color theme="1"/>
            <rFont val="Calibri"/>
            <family val="2"/>
            <scheme val="minor"/>
          </rPr>
          <t>Introduzca un número con dos decimales como máximo</t>
        </r>
      </text>
    </comment>
    <comment ref="F267" authorId="2">
      <text>
        <r>
          <rPr>
            <sz val="11"/>
            <color theme="1"/>
            <rFont val="Calibri"/>
            <family val="2"/>
            <scheme val="minor"/>
          </rPr>
          <t>Monto calculado automáticamente por el sistema</t>
        </r>
      </text>
    </comment>
    <comment ref="A272" authorId="2">
      <text>
        <r>
          <rPr>
            <sz val="11"/>
            <color theme="1"/>
            <rFont val="Calibri"/>
            <family val="2"/>
            <scheme val="minor"/>
          </rPr>
          <t>Introducir un texto con el nombre o referencia de la contratación</t>
        </r>
      </text>
    </comment>
    <comment ref="B272" authorId="2">
      <text>
        <r>
          <rPr>
            <sz val="11"/>
            <color theme="1"/>
            <rFont val="Calibri"/>
            <family val="2"/>
            <scheme val="minor"/>
          </rPr>
          <t>Introduzca un texto con la finalidad de la contratación</t>
        </r>
      </text>
    </comment>
    <comment ref="C272" authorId="2">
      <text>
        <r>
          <rPr>
            <sz val="11"/>
            <color theme="1"/>
            <rFont val="Calibri"/>
            <family val="2"/>
            <scheme val="minor"/>
          </rPr>
          <t>Seleccionar un valor del listado</t>
        </r>
      </text>
    </comment>
    <comment ref="D272" authorId="2">
      <text>
        <r>
          <rPr>
            <sz val="11"/>
            <color theme="1"/>
            <rFont val="Calibri"/>
            <family val="2"/>
            <scheme val="minor"/>
          </rPr>
          <t>Seleccione el tipo de procedimiento</t>
        </r>
      </text>
    </comment>
    <comment ref="E272" authorId="2">
      <text>
        <r>
          <rPr>
            <sz val="11"/>
            <color theme="1"/>
            <rFont val="Calibri"/>
            <family val="2"/>
            <scheme val="minor"/>
          </rPr>
          <t>Seleccione un valor de la lista</t>
        </r>
      </text>
    </comment>
    <comment ref="F272" authorId="2">
      <text>
        <r>
          <rPr>
            <sz val="11"/>
            <color theme="1"/>
            <rFont val="Calibri"/>
            <family val="2"/>
            <scheme val="minor"/>
          </rPr>
          <t>Introduzca el código SNIP</t>
        </r>
      </text>
    </comment>
    <comment ref="C273" authorId="2">
      <text>
        <r>
          <rPr>
            <sz val="11"/>
            <color theme="1"/>
            <rFont val="Calibri"/>
            <family val="2"/>
            <scheme val="minor"/>
          </rPr>
          <t>Introduzca la fecha de inicio del proceso, en formato dd-mm-aaaa</t>
        </r>
      </text>
    </comment>
    <comment ref="F2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2">
      <text/>
    </comment>
    <comment ref="C275" authorId="2">
      <text>
        <r>
          <rPr>
            <sz val="11"/>
            <color theme="1"/>
            <rFont val="Calibri"/>
            <family val="2"/>
            <scheme val="minor"/>
          </rPr>
          <t>Introduzca la fecha prevista de adjudicación, en formato dd-mm-aaaa</t>
        </r>
      </text>
    </comment>
    <comment ref="F275" authorId="2">
      <text/>
    </comment>
    <comment ref="F276" authorId="2">
      <text/>
    </comment>
    <comment ref="A278" authorId="2">
      <text>
        <r>
          <rPr>
            <sz val="11"/>
            <color theme="1"/>
            <rFont val="Calibri"/>
            <family val="2"/>
            <scheme val="minor"/>
          </rPr>
          <t>Introduzca un codigo UNSPSC</t>
        </r>
      </text>
    </comment>
    <comment ref="B278" authorId="2">
      <text>
        <r>
          <rPr>
            <sz val="11"/>
            <color theme="1"/>
            <rFont val="Calibri"/>
            <family val="2"/>
            <scheme val="minor"/>
          </rPr>
          <t>Descripción calculada automáticamente a partir de código del artículo</t>
        </r>
      </text>
    </comment>
    <comment ref="C278" authorId="2">
      <text>
        <r>
          <rPr>
            <sz val="11"/>
            <color theme="1"/>
            <rFont val="Calibri"/>
            <family val="2"/>
            <scheme val="minor"/>
          </rPr>
          <t>Seleccione un valor de la lista</t>
        </r>
      </text>
    </comment>
    <comment ref="D278" authorId="2">
      <text>
        <r>
          <rPr>
            <sz val="11"/>
            <color theme="1"/>
            <rFont val="Calibri"/>
            <family val="2"/>
            <scheme val="minor"/>
          </rPr>
          <t>Introduzca un número con dos decimales como máximo. Debe ser igual o mayor a la "Cantidad Real Consumida"</t>
        </r>
      </text>
    </comment>
    <comment ref="E278" authorId="2">
      <text>
        <r>
          <rPr>
            <sz val="11"/>
            <color theme="1"/>
            <rFont val="Calibri"/>
            <family val="2"/>
            <scheme val="minor"/>
          </rPr>
          <t>Introduzca un número con dos decimales como máximo</t>
        </r>
      </text>
    </comment>
    <comment ref="F278" authorId="2">
      <text>
        <r>
          <rPr>
            <sz val="11"/>
            <color theme="1"/>
            <rFont val="Calibri"/>
            <family val="2"/>
            <scheme val="minor"/>
          </rPr>
          <t>Monto calculado automáticamente por el sistema</t>
        </r>
      </text>
    </comment>
    <comment ref="A283" authorId="2">
      <text>
        <r>
          <rPr>
            <sz val="11"/>
            <color theme="1"/>
            <rFont val="Calibri"/>
            <family val="2"/>
            <scheme val="minor"/>
          </rPr>
          <t>Introducir un texto con el nombre o referencia de la contratación</t>
        </r>
      </text>
    </comment>
    <comment ref="B283" authorId="2">
      <text>
        <r>
          <rPr>
            <sz val="11"/>
            <color theme="1"/>
            <rFont val="Calibri"/>
            <family val="2"/>
            <scheme val="minor"/>
          </rPr>
          <t>Introduzca un texto con la finalidad de la contratación</t>
        </r>
      </text>
    </comment>
    <comment ref="C283" authorId="2">
      <text>
        <r>
          <rPr>
            <sz val="11"/>
            <color theme="1"/>
            <rFont val="Calibri"/>
            <family val="2"/>
            <scheme val="minor"/>
          </rPr>
          <t>Seleccionar un valor del listado</t>
        </r>
      </text>
    </comment>
    <comment ref="D283" authorId="2">
      <text>
        <r>
          <rPr>
            <sz val="11"/>
            <color theme="1"/>
            <rFont val="Calibri"/>
            <family val="2"/>
            <scheme val="minor"/>
          </rPr>
          <t>Seleccione el tipo de procedimiento</t>
        </r>
      </text>
    </comment>
    <comment ref="E283" authorId="2">
      <text>
        <r>
          <rPr>
            <sz val="11"/>
            <color theme="1"/>
            <rFont val="Calibri"/>
            <family val="2"/>
            <scheme val="minor"/>
          </rPr>
          <t>Seleccione un valor de la lista</t>
        </r>
      </text>
    </comment>
    <comment ref="F283" authorId="2">
      <text>
        <r>
          <rPr>
            <sz val="11"/>
            <color theme="1"/>
            <rFont val="Calibri"/>
            <family val="2"/>
            <scheme val="minor"/>
          </rPr>
          <t>Introduzca el código SNIP</t>
        </r>
      </text>
    </comment>
    <comment ref="C284" authorId="2">
      <text>
        <r>
          <rPr>
            <sz val="11"/>
            <color theme="1"/>
            <rFont val="Calibri"/>
            <family val="2"/>
            <scheme val="minor"/>
          </rPr>
          <t>Introduzca la fecha de inicio del proceso, en formato dd-mm-aaaa</t>
        </r>
      </text>
    </comment>
    <comment ref="F2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text/>
    </comment>
    <comment ref="C286" authorId="2">
      <text>
        <r>
          <rPr>
            <sz val="11"/>
            <color theme="1"/>
            <rFont val="Calibri"/>
            <family val="2"/>
            <scheme val="minor"/>
          </rPr>
          <t>Introduzca la fecha prevista de adjudicación, en formato dd-mm-aaaa</t>
        </r>
      </text>
    </comment>
    <comment ref="F286" authorId="2">
      <text/>
    </comment>
    <comment ref="F287" authorId="2">
      <text/>
    </comment>
    <comment ref="A289" authorId="2">
      <text>
        <r>
          <rPr>
            <sz val="11"/>
            <color theme="1"/>
            <rFont val="Calibri"/>
            <family val="2"/>
            <scheme val="minor"/>
          </rPr>
          <t>Introduzca un codigo UNSPSC</t>
        </r>
      </text>
    </comment>
    <comment ref="B289" authorId="2">
      <text>
        <r>
          <rPr>
            <sz val="11"/>
            <color theme="1"/>
            <rFont val="Calibri"/>
            <family val="2"/>
            <scheme val="minor"/>
          </rPr>
          <t>Descripción calculada automáticamente a partir de código del artículo</t>
        </r>
      </text>
    </comment>
    <comment ref="C289" authorId="2">
      <text>
        <r>
          <rPr>
            <sz val="11"/>
            <color theme="1"/>
            <rFont val="Calibri"/>
            <family val="2"/>
            <scheme val="minor"/>
          </rPr>
          <t>Seleccione un valor de la lista</t>
        </r>
      </text>
    </comment>
    <comment ref="D289" authorId="2">
      <text>
        <r>
          <rPr>
            <sz val="11"/>
            <color theme="1"/>
            <rFont val="Calibri"/>
            <family val="2"/>
            <scheme val="minor"/>
          </rPr>
          <t>Introduzca un número con dos decimales como máximo. Debe ser igual o mayor a la "Cantidad Real Consumida"</t>
        </r>
      </text>
    </comment>
    <comment ref="E289" authorId="2">
      <text>
        <r>
          <rPr>
            <sz val="11"/>
            <color theme="1"/>
            <rFont val="Calibri"/>
            <family val="2"/>
            <scheme val="minor"/>
          </rPr>
          <t>Introduzca un número con dos decimales como máximo</t>
        </r>
      </text>
    </comment>
    <comment ref="F289" authorId="2">
      <text>
        <r>
          <rPr>
            <sz val="11"/>
            <color theme="1"/>
            <rFont val="Calibri"/>
            <family val="2"/>
            <scheme val="minor"/>
          </rPr>
          <t>Monto calculado automáticamente por el sistema</t>
        </r>
      </text>
    </comment>
    <comment ref="A297" authorId="2">
      <text>
        <r>
          <rPr>
            <sz val="11"/>
            <color theme="1"/>
            <rFont val="Calibri"/>
            <family val="2"/>
            <scheme val="minor"/>
          </rPr>
          <t>Introducir un texto con el nombre o referencia de la contratación</t>
        </r>
      </text>
    </comment>
    <comment ref="B297" authorId="2">
      <text>
        <r>
          <rPr>
            <sz val="11"/>
            <color theme="1"/>
            <rFont val="Calibri"/>
            <family val="2"/>
            <scheme val="minor"/>
          </rPr>
          <t>Introduzca un texto con la finalidad de la contratación</t>
        </r>
      </text>
    </comment>
    <comment ref="C297" authorId="2">
      <text>
        <r>
          <rPr>
            <sz val="11"/>
            <color theme="1"/>
            <rFont val="Calibri"/>
            <family val="2"/>
            <scheme val="minor"/>
          </rPr>
          <t>Seleccionar un valor del listado</t>
        </r>
      </text>
    </comment>
    <comment ref="D297" authorId="2">
      <text>
        <r>
          <rPr>
            <sz val="11"/>
            <color theme="1"/>
            <rFont val="Calibri"/>
            <family val="2"/>
            <scheme val="minor"/>
          </rPr>
          <t>Seleccione el tipo de procedimiento</t>
        </r>
      </text>
    </comment>
    <comment ref="E297" authorId="2">
      <text>
        <r>
          <rPr>
            <sz val="11"/>
            <color theme="1"/>
            <rFont val="Calibri"/>
            <family val="2"/>
            <scheme val="minor"/>
          </rPr>
          <t>Seleccione un valor de la lista</t>
        </r>
      </text>
    </comment>
    <comment ref="F297" authorId="2">
      <text>
        <r>
          <rPr>
            <sz val="11"/>
            <color theme="1"/>
            <rFont val="Calibri"/>
            <family val="2"/>
            <scheme val="minor"/>
          </rPr>
          <t>Introduzca el código SNIP</t>
        </r>
      </text>
    </comment>
    <comment ref="C298" authorId="2">
      <text>
        <r>
          <rPr>
            <sz val="11"/>
            <color theme="1"/>
            <rFont val="Calibri"/>
            <family val="2"/>
            <scheme val="minor"/>
          </rPr>
          <t>Introduzca la fecha de inicio del proceso, en formato dd-mm-aaaa</t>
        </r>
      </text>
    </comment>
    <comment ref="F2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2">
      <text/>
    </comment>
    <comment ref="C300" authorId="2">
      <text>
        <r>
          <rPr>
            <sz val="11"/>
            <color theme="1"/>
            <rFont val="Calibri"/>
            <family val="2"/>
            <scheme val="minor"/>
          </rPr>
          <t>Introduzca la fecha prevista de adjudicación, en formato dd-mm-aaaa</t>
        </r>
      </text>
    </comment>
    <comment ref="F300" authorId="2">
      <text/>
    </comment>
    <comment ref="F301" authorId="2">
      <text/>
    </comment>
    <comment ref="A303" authorId="2">
      <text>
        <r>
          <rPr>
            <sz val="11"/>
            <color theme="1"/>
            <rFont val="Calibri"/>
            <family val="2"/>
            <scheme val="minor"/>
          </rPr>
          <t>Introduzca un codigo UNSPSC</t>
        </r>
      </text>
    </comment>
    <comment ref="B303" authorId="2">
      <text>
        <r>
          <rPr>
            <sz val="11"/>
            <color theme="1"/>
            <rFont val="Calibri"/>
            <family val="2"/>
            <scheme val="minor"/>
          </rPr>
          <t>Descripción calculada automáticamente a partir de código del artículo</t>
        </r>
      </text>
    </comment>
    <comment ref="C303" authorId="2">
      <text>
        <r>
          <rPr>
            <sz val="11"/>
            <color theme="1"/>
            <rFont val="Calibri"/>
            <family val="2"/>
            <scheme val="minor"/>
          </rPr>
          <t>Seleccione un valor de la lista</t>
        </r>
      </text>
    </comment>
    <comment ref="D303" authorId="2">
      <text>
        <r>
          <rPr>
            <sz val="11"/>
            <color theme="1"/>
            <rFont val="Calibri"/>
            <family val="2"/>
            <scheme val="minor"/>
          </rPr>
          <t>Introduzca un número con dos decimales como máximo. Debe ser igual o mayor a la "Cantidad Real Consumida"</t>
        </r>
      </text>
    </comment>
    <comment ref="E303" authorId="2">
      <text>
        <r>
          <rPr>
            <sz val="11"/>
            <color theme="1"/>
            <rFont val="Calibri"/>
            <family val="2"/>
            <scheme val="minor"/>
          </rPr>
          <t>Introduzca un número con dos decimales como máximo</t>
        </r>
      </text>
    </comment>
    <comment ref="F303" authorId="2">
      <text>
        <r>
          <rPr>
            <sz val="11"/>
            <color theme="1"/>
            <rFont val="Calibri"/>
            <family val="2"/>
            <scheme val="minor"/>
          </rPr>
          <t>Monto calculado automáticamente por el sistema</t>
        </r>
      </text>
    </comment>
    <comment ref="A311" authorId="2">
      <text>
        <r>
          <rPr>
            <sz val="11"/>
            <color theme="1"/>
            <rFont val="Calibri"/>
            <family val="2"/>
            <scheme val="minor"/>
          </rPr>
          <t>Introducir un texto con el nombre o referencia de la contratación</t>
        </r>
      </text>
    </comment>
    <comment ref="B311" authorId="2">
      <text>
        <r>
          <rPr>
            <sz val="11"/>
            <color theme="1"/>
            <rFont val="Calibri"/>
            <family val="2"/>
            <scheme val="minor"/>
          </rPr>
          <t>Introduzca un texto con la finalidad de la contratación</t>
        </r>
      </text>
    </comment>
    <comment ref="C311" authorId="2">
      <text>
        <r>
          <rPr>
            <sz val="11"/>
            <color theme="1"/>
            <rFont val="Calibri"/>
            <family val="2"/>
            <scheme val="minor"/>
          </rPr>
          <t>Seleccionar un valor del listado</t>
        </r>
      </text>
    </comment>
    <comment ref="D311" authorId="2">
      <text>
        <r>
          <rPr>
            <sz val="11"/>
            <color theme="1"/>
            <rFont val="Calibri"/>
            <family val="2"/>
            <scheme val="minor"/>
          </rPr>
          <t>Seleccione el tipo de procedimiento</t>
        </r>
      </text>
    </comment>
    <comment ref="E311" authorId="2">
      <text>
        <r>
          <rPr>
            <sz val="11"/>
            <color theme="1"/>
            <rFont val="Calibri"/>
            <family val="2"/>
            <scheme val="minor"/>
          </rPr>
          <t>Seleccione un valor de la lista</t>
        </r>
      </text>
    </comment>
    <comment ref="F311" authorId="2">
      <text>
        <r>
          <rPr>
            <sz val="11"/>
            <color theme="1"/>
            <rFont val="Calibri"/>
            <family val="2"/>
            <scheme val="minor"/>
          </rPr>
          <t>Introduzca el código SNIP</t>
        </r>
      </text>
    </comment>
    <comment ref="C312" authorId="2">
      <text>
        <r>
          <rPr>
            <sz val="11"/>
            <color theme="1"/>
            <rFont val="Calibri"/>
            <family val="2"/>
            <scheme val="minor"/>
          </rPr>
          <t>Introduzca la fecha de inicio del proceso, en formato dd-mm-aaaa</t>
        </r>
      </text>
    </comment>
    <comment ref="F3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2">
      <text/>
    </comment>
    <comment ref="C314" authorId="2">
      <text>
        <r>
          <rPr>
            <sz val="11"/>
            <color theme="1"/>
            <rFont val="Calibri"/>
            <family val="2"/>
            <scheme val="minor"/>
          </rPr>
          <t>Introduzca la fecha prevista de adjudicación, en formato dd-mm-aaaa</t>
        </r>
      </text>
    </comment>
    <comment ref="F314" authorId="2">
      <text/>
    </comment>
    <comment ref="F315" authorId="2">
      <text/>
    </comment>
    <comment ref="A317" authorId="2">
      <text>
        <r>
          <rPr>
            <sz val="11"/>
            <color theme="1"/>
            <rFont val="Calibri"/>
            <family val="2"/>
            <scheme val="minor"/>
          </rPr>
          <t>Introduzca un codigo UNSPSC</t>
        </r>
      </text>
    </comment>
    <comment ref="B317" authorId="2">
      <text>
        <r>
          <rPr>
            <sz val="11"/>
            <color theme="1"/>
            <rFont val="Calibri"/>
            <family val="2"/>
            <scheme val="minor"/>
          </rPr>
          <t>Descripción calculada automáticamente a partir de código del artículo</t>
        </r>
      </text>
    </comment>
    <comment ref="C317" authorId="2">
      <text>
        <r>
          <rPr>
            <sz val="11"/>
            <color theme="1"/>
            <rFont val="Calibri"/>
            <family val="2"/>
            <scheme val="minor"/>
          </rPr>
          <t>Seleccione un valor de la lista</t>
        </r>
      </text>
    </comment>
    <comment ref="D317" authorId="2">
      <text>
        <r>
          <rPr>
            <sz val="11"/>
            <color theme="1"/>
            <rFont val="Calibri"/>
            <family val="2"/>
            <scheme val="minor"/>
          </rPr>
          <t>Introduzca un número con dos decimales como máximo. Debe ser igual o mayor a la "Cantidad Real Consumida"</t>
        </r>
      </text>
    </comment>
    <comment ref="E317" authorId="2">
      <text>
        <r>
          <rPr>
            <sz val="11"/>
            <color theme="1"/>
            <rFont val="Calibri"/>
            <family val="2"/>
            <scheme val="minor"/>
          </rPr>
          <t>Introduzca un número con dos decimales como máximo</t>
        </r>
      </text>
    </comment>
    <comment ref="F317" authorId="2">
      <text>
        <r>
          <rPr>
            <sz val="11"/>
            <color theme="1"/>
            <rFont val="Calibri"/>
            <family val="2"/>
            <scheme val="minor"/>
          </rPr>
          <t>Monto calculado automáticamente por el sistema</t>
        </r>
      </text>
    </comment>
    <comment ref="A325" authorId="2">
      <text>
        <r>
          <rPr>
            <sz val="11"/>
            <color theme="1"/>
            <rFont val="Calibri"/>
            <family val="2"/>
            <scheme val="minor"/>
          </rPr>
          <t>Introducir un texto con el nombre o referencia de la contratación</t>
        </r>
      </text>
    </comment>
    <comment ref="B325" authorId="2">
      <text>
        <r>
          <rPr>
            <sz val="11"/>
            <color theme="1"/>
            <rFont val="Calibri"/>
            <family val="2"/>
            <scheme val="minor"/>
          </rPr>
          <t>Introduzca un texto con la finalidad de la contratación</t>
        </r>
      </text>
    </comment>
    <comment ref="C325" authorId="2">
      <text>
        <r>
          <rPr>
            <sz val="11"/>
            <color theme="1"/>
            <rFont val="Calibri"/>
            <family val="2"/>
            <scheme val="minor"/>
          </rPr>
          <t>Seleccionar un valor del listado</t>
        </r>
      </text>
    </comment>
    <comment ref="D325" authorId="2">
      <text>
        <r>
          <rPr>
            <sz val="11"/>
            <color theme="1"/>
            <rFont val="Calibri"/>
            <family val="2"/>
            <scheme val="minor"/>
          </rPr>
          <t>Seleccione el tipo de procedimiento</t>
        </r>
      </text>
    </comment>
    <comment ref="E325" authorId="2">
      <text>
        <r>
          <rPr>
            <sz val="11"/>
            <color theme="1"/>
            <rFont val="Calibri"/>
            <family val="2"/>
            <scheme val="minor"/>
          </rPr>
          <t>Seleccione un valor de la lista</t>
        </r>
      </text>
    </comment>
    <comment ref="F325" authorId="2">
      <text>
        <r>
          <rPr>
            <sz val="11"/>
            <color theme="1"/>
            <rFont val="Calibri"/>
            <family val="2"/>
            <scheme val="minor"/>
          </rPr>
          <t>Introduzca el código SNIP</t>
        </r>
      </text>
    </comment>
    <comment ref="C326" authorId="2">
      <text>
        <r>
          <rPr>
            <sz val="11"/>
            <color theme="1"/>
            <rFont val="Calibri"/>
            <family val="2"/>
            <scheme val="minor"/>
          </rPr>
          <t>Introduzca la fecha de inicio del proceso, en formato dd-mm-aaaa</t>
        </r>
      </text>
    </comment>
    <comment ref="F3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2">
      <text/>
    </comment>
    <comment ref="C328" authorId="2">
      <text>
        <r>
          <rPr>
            <sz val="11"/>
            <color theme="1"/>
            <rFont val="Calibri"/>
            <family val="2"/>
            <scheme val="minor"/>
          </rPr>
          <t>Introduzca la fecha prevista de adjudicación, en formato dd-mm-aaaa</t>
        </r>
      </text>
    </comment>
    <comment ref="F328" authorId="2">
      <text/>
    </comment>
    <comment ref="F329" authorId="2">
      <text/>
    </comment>
    <comment ref="A331" authorId="2">
      <text>
        <r>
          <rPr>
            <sz val="11"/>
            <color theme="1"/>
            <rFont val="Calibri"/>
            <family val="2"/>
            <scheme val="minor"/>
          </rPr>
          <t>Introduzca un codigo UNSPSC</t>
        </r>
      </text>
    </comment>
    <comment ref="B331" authorId="2">
      <text>
        <r>
          <rPr>
            <sz val="11"/>
            <color theme="1"/>
            <rFont val="Calibri"/>
            <family val="2"/>
            <scheme val="minor"/>
          </rPr>
          <t>Descripción calculada automáticamente a partir de código del artículo</t>
        </r>
      </text>
    </comment>
    <comment ref="C331" authorId="2">
      <text>
        <r>
          <rPr>
            <sz val="11"/>
            <color theme="1"/>
            <rFont val="Calibri"/>
            <family val="2"/>
            <scheme val="minor"/>
          </rPr>
          <t>Seleccione un valor de la lista</t>
        </r>
      </text>
    </comment>
    <comment ref="D331" authorId="2">
      <text>
        <r>
          <rPr>
            <sz val="11"/>
            <color theme="1"/>
            <rFont val="Calibri"/>
            <family val="2"/>
            <scheme val="minor"/>
          </rPr>
          <t>Introduzca un número con dos decimales como máximo. Debe ser igual o mayor a la "Cantidad Real Consumida"</t>
        </r>
      </text>
    </comment>
    <comment ref="E331" authorId="2">
      <text>
        <r>
          <rPr>
            <sz val="11"/>
            <color theme="1"/>
            <rFont val="Calibri"/>
            <family val="2"/>
            <scheme val="minor"/>
          </rPr>
          <t>Introduzca un número con dos decimales como máximo</t>
        </r>
      </text>
    </comment>
    <comment ref="F331" authorId="2">
      <text>
        <r>
          <rPr>
            <sz val="11"/>
            <color theme="1"/>
            <rFont val="Calibri"/>
            <family val="2"/>
            <scheme val="minor"/>
          </rPr>
          <t>Monto calculado automáticamente por el sistema</t>
        </r>
      </text>
    </comment>
    <comment ref="A337" authorId="2">
      <text>
        <r>
          <rPr>
            <sz val="11"/>
            <color theme="1"/>
            <rFont val="Calibri"/>
            <family val="2"/>
            <scheme val="minor"/>
          </rPr>
          <t>Introducir un texto con el nombre o referencia de la contratación</t>
        </r>
      </text>
    </comment>
    <comment ref="B337" authorId="2">
      <text>
        <r>
          <rPr>
            <sz val="11"/>
            <color theme="1"/>
            <rFont val="Calibri"/>
            <family val="2"/>
            <scheme val="minor"/>
          </rPr>
          <t>Introduzca un texto con la finalidad de la contratación</t>
        </r>
      </text>
    </comment>
    <comment ref="C337" authorId="2">
      <text>
        <r>
          <rPr>
            <sz val="11"/>
            <color theme="1"/>
            <rFont val="Calibri"/>
            <family val="2"/>
            <scheme val="minor"/>
          </rPr>
          <t>Seleccionar un valor del listado</t>
        </r>
      </text>
    </comment>
    <comment ref="D337" authorId="2">
      <text>
        <r>
          <rPr>
            <sz val="11"/>
            <color theme="1"/>
            <rFont val="Calibri"/>
            <family val="2"/>
            <scheme val="minor"/>
          </rPr>
          <t>Seleccione el tipo de procedimiento</t>
        </r>
      </text>
    </comment>
    <comment ref="E337" authorId="2">
      <text>
        <r>
          <rPr>
            <sz val="11"/>
            <color theme="1"/>
            <rFont val="Calibri"/>
            <family val="2"/>
            <scheme val="minor"/>
          </rPr>
          <t>Seleccione un valor de la lista</t>
        </r>
      </text>
    </comment>
    <comment ref="F337" authorId="2">
      <text>
        <r>
          <rPr>
            <sz val="11"/>
            <color theme="1"/>
            <rFont val="Calibri"/>
            <family val="2"/>
            <scheme val="minor"/>
          </rPr>
          <t>Introduzca el código SNIP</t>
        </r>
      </text>
    </comment>
    <comment ref="C338" authorId="2">
      <text>
        <r>
          <rPr>
            <sz val="11"/>
            <color theme="1"/>
            <rFont val="Calibri"/>
            <family val="2"/>
            <scheme val="minor"/>
          </rPr>
          <t>Introduzca la fecha de inicio del proceso, en formato dd-mm-aaaa</t>
        </r>
      </text>
    </comment>
    <comment ref="F33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text/>
    </comment>
    <comment ref="C340" authorId="2">
      <text>
        <r>
          <rPr>
            <sz val="11"/>
            <color theme="1"/>
            <rFont val="Calibri"/>
            <family val="2"/>
            <scheme val="minor"/>
          </rPr>
          <t>Introduzca la fecha prevista de adjudicación, en formato dd-mm-aaaa</t>
        </r>
      </text>
    </comment>
    <comment ref="F340" authorId="2">
      <text/>
    </comment>
    <comment ref="F341" authorId="2">
      <text/>
    </comment>
    <comment ref="A343" authorId="2">
      <text>
        <r>
          <rPr>
            <sz val="11"/>
            <color theme="1"/>
            <rFont val="Calibri"/>
            <family val="2"/>
            <scheme val="minor"/>
          </rPr>
          <t>Introduzca un codigo UNSPSC</t>
        </r>
      </text>
    </comment>
    <comment ref="B343" authorId="2">
      <text>
        <r>
          <rPr>
            <sz val="11"/>
            <color theme="1"/>
            <rFont val="Calibri"/>
            <family val="2"/>
            <scheme val="minor"/>
          </rPr>
          <t>Descripción calculada automáticamente a partir de código del artículo</t>
        </r>
      </text>
    </comment>
    <comment ref="C343" authorId="2">
      <text>
        <r>
          <rPr>
            <sz val="11"/>
            <color theme="1"/>
            <rFont val="Calibri"/>
            <family val="2"/>
            <scheme val="minor"/>
          </rPr>
          <t>Seleccione un valor de la lista</t>
        </r>
      </text>
    </comment>
    <comment ref="D343" authorId="2">
      <text>
        <r>
          <rPr>
            <sz val="11"/>
            <color theme="1"/>
            <rFont val="Calibri"/>
            <family val="2"/>
            <scheme val="minor"/>
          </rPr>
          <t>Introduzca un número con dos decimales como máximo. Debe ser igual o mayor a la "Cantidad Real Consumida"</t>
        </r>
      </text>
    </comment>
    <comment ref="E343" authorId="2">
      <text>
        <r>
          <rPr>
            <sz val="11"/>
            <color theme="1"/>
            <rFont val="Calibri"/>
            <family val="2"/>
            <scheme val="minor"/>
          </rPr>
          <t>Introduzca un número con dos decimales como máximo</t>
        </r>
      </text>
    </comment>
    <comment ref="F343" authorId="2">
      <text>
        <r>
          <rPr>
            <sz val="11"/>
            <color theme="1"/>
            <rFont val="Calibri"/>
            <family val="2"/>
            <scheme val="minor"/>
          </rPr>
          <t>Monto calculado automáticamente por el sistema</t>
        </r>
      </text>
    </comment>
    <comment ref="A349" authorId="2">
      <text>
        <r>
          <rPr>
            <sz val="11"/>
            <color theme="1"/>
            <rFont val="Calibri"/>
            <family val="2"/>
            <scheme val="minor"/>
          </rPr>
          <t>Introducir un texto con el nombre o referencia de la contratación</t>
        </r>
      </text>
    </comment>
    <comment ref="B349" authorId="2">
      <text>
        <r>
          <rPr>
            <sz val="11"/>
            <color theme="1"/>
            <rFont val="Calibri"/>
            <family val="2"/>
            <scheme val="minor"/>
          </rPr>
          <t>Introduzca un texto con la finalidad de la contratación</t>
        </r>
      </text>
    </comment>
    <comment ref="C349" authorId="2">
      <text>
        <r>
          <rPr>
            <sz val="11"/>
            <color theme="1"/>
            <rFont val="Calibri"/>
            <family val="2"/>
            <scheme val="minor"/>
          </rPr>
          <t>Seleccionar un valor del listado</t>
        </r>
      </text>
    </comment>
    <comment ref="D349" authorId="2">
      <text>
        <r>
          <rPr>
            <sz val="11"/>
            <color theme="1"/>
            <rFont val="Calibri"/>
            <family val="2"/>
            <scheme val="minor"/>
          </rPr>
          <t>Seleccione el tipo de procedimiento</t>
        </r>
      </text>
    </comment>
    <comment ref="E349" authorId="2">
      <text>
        <r>
          <rPr>
            <sz val="11"/>
            <color theme="1"/>
            <rFont val="Calibri"/>
            <family val="2"/>
            <scheme val="minor"/>
          </rPr>
          <t>Seleccione un valor de la lista</t>
        </r>
      </text>
    </comment>
    <comment ref="F349" authorId="2">
      <text>
        <r>
          <rPr>
            <sz val="11"/>
            <color theme="1"/>
            <rFont val="Calibri"/>
            <family val="2"/>
            <scheme val="minor"/>
          </rPr>
          <t>Introduzca el código SNIP</t>
        </r>
      </text>
    </comment>
    <comment ref="C350" authorId="2">
      <text>
        <r>
          <rPr>
            <sz val="11"/>
            <color theme="1"/>
            <rFont val="Calibri"/>
            <family val="2"/>
            <scheme val="minor"/>
          </rPr>
          <t>Introduzca la fecha de inicio del proceso, en formato dd-mm-aaaa</t>
        </r>
      </text>
    </comment>
    <comment ref="F3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text/>
    </comment>
    <comment ref="C352" authorId="2">
      <text>
        <r>
          <rPr>
            <sz val="11"/>
            <color theme="1"/>
            <rFont val="Calibri"/>
            <family val="2"/>
            <scheme val="minor"/>
          </rPr>
          <t>Introduzca la fecha prevista de adjudicación, en formato dd-mm-aaaa</t>
        </r>
      </text>
    </comment>
    <comment ref="F352" authorId="2">
      <text/>
    </comment>
    <comment ref="F353" authorId="2">
      <text/>
    </comment>
    <comment ref="A355" authorId="2">
      <text>
        <r>
          <rPr>
            <sz val="11"/>
            <color theme="1"/>
            <rFont val="Calibri"/>
            <family val="2"/>
            <scheme val="minor"/>
          </rPr>
          <t>Introduzca un codigo UNSPSC</t>
        </r>
      </text>
    </comment>
    <comment ref="B355" authorId="2">
      <text>
        <r>
          <rPr>
            <sz val="11"/>
            <color theme="1"/>
            <rFont val="Calibri"/>
            <family val="2"/>
            <scheme val="minor"/>
          </rPr>
          <t>Descripción calculada automáticamente a partir de código del artículo</t>
        </r>
      </text>
    </comment>
    <comment ref="C355" authorId="2">
      <text>
        <r>
          <rPr>
            <sz val="11"/>
            <color theme="1"/>
            <rFont val="Calibri"/>
            <family val="2"/>
            <scheme val="minor"/>
          </rPr>
          <t>Seleccione un valor de la lista</t>
        </r>
      </text>
    </comment>
    <comment ref="D355" authorId="2">
      <text>
        <r>
          <rPr>
            <sz val="11"/>
            <color theme="1"/>
            <rFont val="Calibri"/>
            <family val="2"/>
            <scheme val="minor"/>
          </rPr>
          <t>Introduzca un número con dos decimales como máximo. Debe ser igual o mayor a la "Cantidad Real Consumida"</t>
        </r>
      </text>
    </comment>
    <comment ref="E355" authorId="2">
      <text>
        <r>
          <rPr>
            <sz val="11"/>
            <color theme="1"/>
            <rFont val="Calibri"/>
            <family val="2"/>
            <scheme val="minor"/>
          </rPr>
          <t>Introduzca un número con dos decimales como máximo</t>
        </r>
      </text>
    </comment>
    <comment ref="F355" authorId="2">
      <text>
        <r>
          <rPr>
            <sz val="11"/>
            <color theme="1"/>
            <rFont val="Calibri"/>
            <family val="2"/>
            <scheme val="minor"/>
          </rPr>
          <t>Monto calculado automáticamente por el sistema</t>
        </r>
      </text>
    </comment>
    <comment ref="A361" authorId="2">
      <text>
        <r>
          <rPr>
            <sz val="11"/>
            <color theme="1"/>
            <rFont val="Calibri"/>
            <family val="2"/>
            <scheme val="minor"/>
          </rPr>
          <t>Introducir un texto con el nombre o referencia de la contratación</t>
        </r>
      </text>
    </comment>
    <comment ref="B361" authorId="2">
      <text>
        <r>
          <rPr>
            <sz val="11"/>
            <color theme="1"/>
            <rFont val="Calibri"/>
            <family val="2"/>
            <scheme val="minor"/>
          </rPr>
          <t>Introduzca un texto con la finalidad de la contratación</t>
        </r>
      </text>
    </comment>
    <comment ref="C361" authorId="2">
      <text>
        <r>
          <rPr>
            <sz val="11"/>
            <color theme="1"/>
            <rFont val="Calibri"/>
            <family val="2"/>
            <scheme val="minor"/>
          </rPr>
          <t>Seleccionar un valor del listado</t>
        </r>
      </text>
    </comment>
    <comment ref="D361" authorId="2">
      <text>
        <r>
          <rPr>
            <sz val="11"/>
            <color theme="1"/>
            <rFont val="Calibri"/>
            <family val="2"/>
            <scheme val="minor"/>
          </rPr>
          <t>Seleccione el tipo de procedimiento</t>
        </r>
      </text>
    </comment>
    <comment ref="E361" authorId="2">
      <text>
        <r>
          <rPr>
            <sz val="11"/>
            <color theme="1"/>
            <rFont val="Calibri"/>
            <family val="2"/>
            <scheme val="minor"/>
          </rPr>
          <t>Seleccione un valor de la lista</t>
        </r>
      </text>
    </comment>
    <comment ref="F361" authorId="2">
      <text>
        <r>
          <rPr>
            <sz val="11"/>
            <color theme="1"/>
            <rFont val="Calibri"/>
            <family val="2"/>
            <scheme val="minor"/>
          </rPr>
          <t>Introduzca el código SNIP</t>
        </r>
      </text>
    </comment>
    <comment ref="C362" authorId="2">
      <text>
        <r>
          <rPr>
            <sz val="11"/>
            <color theme="1"/>
            <rFont val="Calibri"/>
            <family val="2"/>
            <scheme val="minor"/>
          </rPr>
          <t>Introduzca la fecha de inicio del proceso, en formato dd-mm-aaaa</t>
        </r>
      </text>
    </comment>
    <comment ref="F36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text/>
    </comment>
    <comment ref="C364" authorId="2">
      <text>
        <r>
          <rPr>
            <sz val="11"/>
            <color theme="1"/>
            <rFont val="Calibri"/>
            <family val="2"/>
            <scheme val="minor"/>
          </rPr>
          <t>Introduzca la fecha prevista de adjudicación, en formato dd-mm-aaaa</t>
        </r>
      </text>
    </comment>
    <comment ref="F364" authorId="2">
      <text/>
    </comment>
    <comment ref="F365" authorId="2">
      <text/>
    </comment>
    <comment ref="A367" authorId="2">
      <text>
        <r>
          <rPr>
            <sz val="11"/>
            <color theme="1"/>
            <rFont val="Calibri"/>
            <family val="2"/>
            <scheme val="minor"/>
          </rPr>
          <t>Introduzca un codigo UNSPSC</t>
        </r>
      </text>
    </comment>
    <comment ref="B367" authorId="2">
      <text>
        <r>
          <rPr>
            <sz val="11"/>
            <color theme="1"/>
            <rFont val="Calibri"/>
            <family val="2"/>
            <scheme val="minor"/>
          </rPr>
          <t>Descripción calculada automáticamente a partir de código del artículo</t>
        </r>
      </text>
    </comment>
    <comment ref="C367" authorId="2">
      <text>
        <r>
          <rPr>
            <sz val="11"/>
            <color theme="1"/>
            <rFont val="Calibri"/>
            <family val="2"/>
            <scheme val="minor"/>
          </rPr>
          <t>Seleccione un valor de la lista</t>
        </r>
      </text>
    </comment>
    <comment ref="D367" authorId="2">
      <text>
        <r>
          <rPr>
            <sz val="11"/>
            <color theme="1"/>
            <rFont val="Calibri"/>
            <family val="2"/>
            <scheme val="minor"/>
          </rPr>
          <t>Introduzca un número con dos decimales como máximo. Debe ser igual o mayor a la "Cantidad Real Consumida"</t>
        </r>
      </text>
    </comment>
    <comment ref="E367" authorId="2">
      <text>
        <r>
          <rPr>
            <sz val="11"/>
            <color theme="1"/>
            <rFont val="Calibri"/>
            <family val="2"/>
            <scheme val="minor"/>
          </rPr>
          <t>Introduzca un número con dos decimales como máximo</t>
        </r>
      </text>
    </comment>
    <comment ref="F367" authorId="2">
      <text>
        <r>
          <rPr>
            <sz val="11"/>
            <color theme="1"/>
            <rFont val="Calibri"/>
            <family val="2"/>
            <scheme val="minor"/>
          </rPr>
          <t>Monto calculado automáticamente por el sistema</t>
        </r>
      </text>
    </comment>
    <comment ref="A373" authorId="2">
      <text>
        <r>
          <rPr>
            <sz val="11"/>
            <color theme="1"/>
            <rFont val="Calibri"/>
            <family val="2"/>
            <scheme val="minor"/>
          </rPr>
          <t>Introducir un texto con el nombre o referencia de la contratación</t>
        </r>
      </text>
    </comment>
    <comment ref="B373" authorId="2">
      <text>
        <r>
          <rPr>
            <sz val="11"/>
            <color theme="1"/>
            <rFont val="Calibri"/>
            <family val="2"/>
            <scheme val="minor"/>
          </rPr>
          <t>Introduzca un texto con la finalidad de la contratación</t>
        </r>
      </text>
    </comment>
    <comment ref="C373" authorId="2">
      <text>
        <r>
          <rPr>
            <sz val="11"/>
            <color theme="1"/>
            <rFont val="Calibri"/>
            <family val="2"/>
            <scheme val="minor"/>
          </rPr>
          <t>Seleccionar un valor del listado</t>
        </r>
      </text>
    </comment>
    <comment ref="D373" authorId="2">
      <text>
        <r>
          <rPr>
            <sz val="11"/>
            <color theme="1"/>
            <rFont val="Calibri"/>
            <family val="2"/>
            <scheme val="minor"/>
          </rPr>
          <t>Seleccione el tipo de procedimiento</t>
        </r>
      </text>
    </comment>
    <comment ref="E373" authorId="2">
      <text>
        <r>
          <rPr>
            <sz val="11"/>
            <color theme="1"/>
            <rFont val="Calibri"/>
            <family val="2"/>
            <scheme val="minor"/>
          </rPr>
          <t>Seleccione un valor de la lista</t>
        </r>
      </text>
    </comment>
    <comment ref="F373" authorId="2">
      <text>
        <r>
          <rPr>
            <sz val="11"/>
            <color theme="1"/>
            <rFont val="Calibri"/>
            <family val="2"/>
            <scheme val="minor"/>
          </rPr>
          <t>Introduzca el código SNIP</t>
        </r>
      </text>
    </comment>
    <comment ref="C374" authorId="2">
      <text>
        <r>
          <rPr>
            <sz val="11"/>
            <color theme="1"/>
            <rFont val="Calibri"/>
            <family val="2"/>
            <scheme val="minor"/>
          </rPr>
          <t>Introduzca la fecha de inicio del proceso, en formato dd-mm-aaaa</t>
        </r>
      </text>
    </comment>
    <comment ref="F3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2">
      <text/>
    </comment>
    <comment ref="C376" authorId="2">
      <text>
        <r>
          <rPr>
            <sz val="11"/>
            <color theme="1"/>
            <rFont val="Calibri"/>
            <family val="2"/>
            <scheme val="minor"/>
          </rPr>
          <t>Introduzca la fecha prevista de adjudicación, en formato dd-mm-aaaa</t>
        </r>
      </text>
    </comment>
    <comment ref="F376" authorId="2">
      <text/>
    </comment>
    <comment ref="F377" authorId="2">
      <text/>
    </comment>
    <comment ref="A379" authorId="2">
      <text>
        <r>
          <rPr>
            <sz val="11"/>
            <color theme="1"/>
            <rFont val="Calibri"/>
            <family val="2"/>
            <scheme val="minor"/>
          </rPr>
          <t>Introduzca un codigo UNSPSC</t>
        </r>
      </text>
    </comment>
    <comment ref="B379" authorId="2">
      <text>
        <r>
          <rPr>
            <sz val="11"/>
            <color theme="1"/>
            <rFont val="Calibri"/>
            <family val="2"/>
            <scheme val="minor"/>
          </rPr>
          <t>Descripción calculada automáticamente a partir de código del artículo</t>
        </r>
      </text>
    </comment>
    <comment ref="C379" authorId="2">
      <text>
        <r>
          <rPr>
            <sz val="11"/>
            <color theme="1"/>
            <rFont val="Calibri"/>
            <family val="2"/>
            <scheme val="minor"/>
          </rPr>
          <t>Seleccione un valor de la lista</t>
        </r>
      </text>
    </comment>
    <comment ref="D379" authorId="2">
      <text>
        <r>
          <rPr>
            <sz val="11"/>
            <color theme="1"/>
            <rFont val="Calibri"/>
            <family val="2"/>
            <scheme val="minor"/>
          </rPr>
          <t>Introduzca un número con dos decimales como máximo. Debe ser igual o mayor a la "Cantidad Real Consumida"</t>
        </r>
      </text>
    </comment>
    <comment ref="E379" authorId="2">
      <text>
        <r>
          <rPr>
            <sz val="11"/>
            <color theme="1"/>
            <rFont val="Calibri"/>
            <family val="2"/>
            <scheme val="minor"/>
          </rPr>
          <t>Introduzca un número con dos decimales como máximo</t>
        </r>
      </text>
    </comment>
    <comment ref="F379" authorId="2">
      <text>
        <r>
          <rPr>
            <sz val="11"/>
            <color theme="1"/>
            <rFont val="Calibri"/>
            <family val="2"/>
            <scheme val="minor"/>
          </rPr>
          <t>Monto calculado automáticamente por el sistema</t>
        </r>
      </text>
    </comment>
    <comment ref="A385" authorId="2">
      <text>
        <r>
          <rPr>
            <sz val="11"/>
            <color theme="1"/>
            <rFont val="Calibri"/>
            <family val="2"/>
            <scheme val="minor"/>
          </rPr>
          <t>Introducir un texto con el nombre o referencia de la contratación</t>
        </r>
      </text>
    </comment>
    <comment ref="B385" authorId="2">
      <text>
        <r>
          <rPr>
            <sz val="11"/>
            <color theme="1"/>
            <rFont val="Calibri"/>
            <family val="2"/>
            <scheme val="minor"/>
          </rPr>
          <t>Introduzca un texto con la finalidad de la contratación</t>
        </r>
      </text>
    </comment>
    <comment ref="C385" authorId="2">
      <text>
        <r>
          <rPr>
            <sz val="11"/>
            <color theme="1"/>
            <rFont val="Calibri"/>
            <family val="2"/>
            <scheme val="minor"/>
          </rPr>
          <t>Seleccionar un valor del listado</t>
        </r>
      </text>
    </comment>
    <comment ref="D385" authorId="2">
      <text>
        <r>
          <rPr>
            <sz val="11"/>
            <color theme="1"/>
            <rFont val="Calibri"/>
            <family val="2"/>
            <scheme val="minor"/>
          </rPr>
          <t>Seleccione el tipo de procedimiento</t>
        </r>
      </text>
    </comment>
    <comment ref="E385" authorId="2">
      <text>
        <r>
          <rPr>
            <sz val="11"/>
            <color theme="1"/>
            <rFont val="Calibri"/>
            <family val="2"/>
            <scheme val="minor"/>
          </rPr>
          <t>Seleccione un valor de la lista</t>
        </r>
      </text>
    </comment>
    <comment ref="F385" authorId="2">
      <text>
        <r>
          <rPr>
            <sz val="11"/>
            <color theme="1"/>
            <rFont val="Calibri"/>
            <family val="2"/>
            <scheme val="minor"/>
          </rPr>
          <t>Introduzca el código SNIP</t>
        </r>
      </text>
    </comment>
    <comment ref="C386" authorId="2">
      <text>
        <r>
          <rPr>
            <sz val="11"/>
            <color theme="1"/>
            <rFont val="Calibri"/>
            <family val="2"/>
            <scheme val="minor"/>
          </rPr>
          <t>Introduzca la fecha de inicio del proceso, en formato dd-mm-aaaa</t>
        </r>
      </text>
    </comment>
    <comment ref="F3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2">
      <text/>
    </comment>
    <comment ref="C388" authorId="2">
      <text>
        <r>
          <rPr>
            <sz val="11"/>
            <color theme="1"/>
            <rFont val="Calibri"/>
            <family val="2"/>
            <scheme val="minor"/>
          </rPr>
          <t>Introduzca la fecha prevista de adjudicación, en formato dd-mm-aaaa</t>
        </r>
      </text>
    </comment>
    <comment ref="F388" authorId="2">
      <text/>
    </comment>
    <comment ref="F389" authorId="2">
      <text/>
    </comment>
    <comment ref="A391" authorId="2">
      <text>
        <r>
          <rPr>
            <sz val="11"/>
            <color theme="1"/>
            <rFont val="Calibri"/>
            <family val="2"/>
            <scheme val="minor"/>
          </rPr>
          <t>Introduzca un codigo UNSPSC</t>
        </r>
      </text>
    </comment>
    <comment ref="B391" authorId="2">
      <text>
        <r>
          <rPr>
            <sz val="11"/>
            <color theme="1"/>
            <rFont val="Calibri"/>
            <family val="2"/>
            <scheme val="minor"/>
          </rPr>
          <t>Descripción calculada automáticamente a partir de código del artículo</t>
        </r>
      </text>
    </comment>
    <comment ref="C391" authorId="2">
      <text>
        <r>
          <rPr>
            <sz val="11"/>
            <color theme="1"/>
            <rFont val="Calibri"/>
            <family val="2"/>
            <scheme val="minor"/>
          </rPr>
          <t>Seleccione un valor de la lista</t>
        </r>
      </text>
    </comment>
    <comment ref="D391" authorId="2">
      <text>
        <r>
          <rPr>
            <sz val="11"/>
            <color theme="1"/>
            <rFont val="Calibri"/>
            <family val="2"/>
            <scheme val="minor"/>
          </rPr>
          <t>Introduzca un número con dos decimales como máximo. Debe ser igual o mayor a la "Cantidad Real Consumida"</t>
        </r>
      </text>
    </comment>
    <comment ref="E391" authorId="2">
      <text>
        <r>
          <rPr>
            <sz val="11"/>
            <color theme="1"/>
            <rFont val="Calibri"/>
            <family val="2"/>
            <scheme val="minor"/>
          </rPr>
          <t>Introduzca un número con dos decimales como máximo</t>
        </r>
      </text>
    </comment>
    <comment ref="F391" authorId="2">
      <text>
        <r>
          <rPr>
            <sz val="11"/>
            <color theme="1"/>
            <rFont val="Calibri"/>
            <family val="2"/>
            <scheme val="minor"/>
          </rPr>
          <t>Monto calculado automáticamente por el sistema</t>
        </r>
      </text>
    </comment>
    <comment ref="A397" authorId="2">
      <text>
        <r>
          <rPr>
            <sz val="11"/>
            <color theme="1"/>
            <rFont val="Calibri"/>
            <family val="2"/>
            <scheme val="minor"/>
          </rPr>
          <t>Introducir un texto con el nombre o referencia de la contratación</t>
        </r>
      </text>
    </comment>
    <comment ref="B397" authorId="2">
      <text>
        <r>
          <rPr>
            <sz val="11"/>
            <color theme="1"/>
            <rFont val="Calibri"/>
            <family val="2"/>
            <scheme val="minor"/>
          </rPr>
          <t>Introduzca un texto con la finalidad de la contratación</t>
        </r>
      </text>
    </comment>
    <comment ref="C397" authorId="2">
      <text>
        <r>
          <rPr>
            <sz val="11"/>
            <color theme="1"/>
            <rFont val="Calibri"/>
            <family val="2"/>
            <scheme val="minor"/>
          </rPr>
          <t>Seleccionar un valor del listado</t>
        </r>
      </text>
    </comment>
    <comment ref="D397" authorId="2">
      <text>
        <r>
          <rPr>
            <sz val="11"/>
            <color theme="1"/>
            <rFont val="Calibri"/>
            <family val="2"/>
            <scheme val="minor"/>
          </rPr>
          <t>Seleccione el tipo de procedimiento</t>
        </r>
      </text>
    </comment>
    <comment ref="E397" authorId="2">
      <text>
        <r>
          <rPr>
            <sz val="11"/>
            <color theme="1"/>
            <rFont val="Calibri"/>
            <family val="2"/>
            <scheme val="minor"/>
          </rPr>
          <t>Seleccione un valor de la lista</t>
        </r>
      </text>
    </comment>
    <comment ref="F397" authorId="2">
      <text>
        <r>
          <rPr>
            <sz val="11"/>
            <color theme="1"/>
            <rFont val="Calibri"/>
            <family val="2"/>
            <scheme val="minor"/>
          </rPr>
          <t>Introduzca el código SNIP</t>
        </r>
      </text>
    </comment>
    <comment ref="C398" authorId="2">
      <text>
        <r>
          <rPr>
            <sz val="11"/>
            <color theme="1"/>
            <rFont val="Calibri"/>
            <family val="2"/>
            <scheme val="minor"/>
          </rPr>
          <t>Introduzca la fecha de inicio del proceso, en formato dd-mm-aaaa</t>
        </r>
      </text>
    </comment>
    <comment ref="F3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2">
      <text/>
    </comment>
    <comment ref="C400" authorId="2">
      <text>
        <r>
          <rPr>
            <sz val="11"/>
            <color theme="1"/>
            <rFont val="Calibri"/>
            <family val="2"/>
            <scheme val="minor"/>
          </rPr>
          <t>Introduzca la fecha prevista de adjudicación, en formato dd-mm-aaaa</t>
        </r>
      </text>
    </comment>
    <comment ref="F400" authorId="2">
      <text/>
    </comment>
    <comment ref="F401" authorId="2">
      <text/>
    </comment>
    <comment ref="A403" authorId="2">
      <text>
        <r>
          <rPr>
            <sz val="11"/>
            <color theme="1"/>
            <rFont val="Calibri"/>
            <family val="2"/>
            <scheme val="minor"/>
          </rPr>
          <t>Introduzca un codigo UNSPSC</t>
        </r>
      </text>
    </comment>
    <comment ref="B403" authorId="2">
      <text>
        <r>
          <rPr>
            <sz val="11"/>
            <color theme="1"/>
            <rFont val="Calibri"/>
            <family val="2"/>
            <scheme val="minor"/>
          </rPr>
          <t>Descripción calculada automáticamente a partir de código del artículo</t>
        </r>
      </text>
    </comment>
    <comment ref="C403" authorId="2">
      <text>
        <r>
          <rPr>
            <sz val="11"/>
            <color theme="1"/>
            <rFont val="Calibri"/>
            <family val="2"/>
            <scheme val="minor"/>
          </rPr>
          <t>Seleccione un valor de la lista</t>
        </r>
      </text>
    </comment>
    <comment ref="D403" authorId="2">
      <text>
        <r>
          <rPr>
            <sz val="11"/>
            <color theme="1"/>
            <rFont val="Calibri"/>
            <family val="2"/>
            <scheme val="minor"/>
          </rPr>
          <t>Introduzca un número con dos decimales como máximo. Debe ser igual o mayor a la "Cantidad Real Consumida"</t>
        </r>
      </text>
    </comment>
    <comment ref="E403" authorId="2">
      <text>
        <r>
          <rPr>
            <sz val="11"/>
            <color theme="1"/>
            <rFont val="Calibri"/>
            <family val="2"/>
            <scheme val="minor"/>
          </rPr>
          <t>Introduzca un número con dos decimales como máximo</t>
        </r>
      </text>
    </comment>
    <comment ref="F403" authorId="2">
      <text>
        <r>
          <rPr>
            <sz val="11"/>
            <color theme="1"/>
            <rFont val="Calibri"/>
            <family val="2"/>
            <scheme val="minor"/>
          </rPr>
          <t>Monto calculado automáticamente por el sistema</t>
        </r>
      </text>
    </comment>
    <comment ref="A410" authorId="2">
      <text>
        <r>
          <rPr>
            <sz val="11"/>
            <color theme="1"/>
            <rFont val="Calibri"/>
            <family val="2"/>
            <scheme val="minor"/>
          </rPr>
          <t>Introducir un texto con el nombre o referencia de la contratación</t>
        </r>
      </text>
    </comment>
    <comment ref="B410" authorId="2">
      <text>
        <r>
          <rPr>
            <sz val="11"/>
            <color theme="1"/>
            <rFont val="Calibri"/>
            <family val="2"/>
            <scheme val="minor"/>
          </rPr>
          <t>Introduzca un texto con la finalidad de la contratación</t>
        </r>
      </text>
    </comment>
    <comment ref="C410" authorId="2">
      <text>
        <r>
          <rPr>
            <sz val="11"/>
            <color theme="1"/>
            <rFont val="Calibri"/>
            <family val="2"/>
            <scheme val="minor"/>
          </rPr>
          <t>Seleccionar un valor del listado</t>
        </r>
      </text>
    </comment>
    <comment ref="D410" authorId="2">
      <text>
        <r>
          <rPr>
            <sz val="11"/>
            <color theme="1"/>
            <rFont val="Calibri"/>
            <family val="2"/>
            <scheme val="minor"/>
          </rPr>
          <t>Seleccione el tipo de procedimiento</t>
        </r>
      </text>
    </comment>
    <comment ref="E410" authorId="2">
      <text>
        <r>
          <rPr>
            <sz val="11"/>
            <color theme="1"/>
            <rFont val="Calibri"/>
            <family val="2"/>
            <scheme val="minor"/>
          </rPr>
          <t>Seleccione un valor de la lista</t>
        </r>
      </text>
    </comment>
    <comment ref="F410" authorId="2">
      <text>
        <r>
          <rPr>
            <sz val="11"/>
            <color theme="1"/>
            <rFont val="Calibri"/>
            <family val="2"/>
            <scheme val="minor"/>
          </rPr>
          <t>Introduzca el código SNIP</t>
        </r>
      </text>
    </comment>
    <comment ref="C411" authorId="2">
      <text>
        <r>
          <rPr>
            <sz val="11"/>
            <color theme="1"/>
            <rFont val="Calibri"/>
            <family val="2"/>
            <scheme val="minor"/>
          </rPr>
          <t>Introduzca la fecha de inicio del proceso, en formato dd-mm-aaaa</t>
        </r>
      </text>
    </comment>
    <comment ref="F4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2">
      <text/>
    </comment>
    <comment ref="C413" authorId="2">
      <text>
        <r>
          <rPr>
            <sz val="11"/>
            <color theme="1"/>
            <rFont val="Calibri"/>
            <family val="2"/>
            <scheme val="minor"/>
          </rPr>
          <t>Introduzca la fecha prevista de adjudicación, en formato dd-mm-aaaa</t>
        </r>
      </text>
    </comment>
    <comment ref="F413" authorId="2">
      <text/>
    </comment>
    <comment ref="F414" authorId="2">
      <text/>
    </comment>
    <comment ref="A416" authorId="2">
      <text>
        <r>
          <rPr>
            <sz val="11"/>
            <color theme="1"/>
            <rFont val="Calibri"/>
            <family val="2"/>
            <scheme val="minor"/>
          </rPr>
          <t>Introduzca un codigo UNSPSC</t>
        </r>
      </text>
    </comment>
    <comment ref="B416" authorId="2">
      <text>
        <r>
          <rPr>
            <sz val="11"/>
            <color theme="1"/>
            <rFont val="Calibri"/>
            <family val="2"/>
            <scheme val="minor"/>
          </rPr>
          <t>Descripción calculada automáticamente a partir de código del artículo</t>
        </r>
      </text>
    </comment>
    <comment ref="C416" authorId="2">
      <text>
        <r>
          <rPr>
            <sz val="11"/>
            <color theme="1"/>
            <rFont val="Calibri"/>
            <family val="2"/>
            <scheme val="minor"/>
          </rPr>
          <t>Seleccione un valor de la lista</t>
        </r>
      </text>
    </comment>
    <comment ref="D416" authorId="2">
      <text>
        <r>
          <rPr>
            <sz val="11"/>
            <color theme="1"/>
            <rFont val="Calibri"/>
            <family val="2"/>
            <scheme val="minor"/>
          </rPr>
          <t>Introduzca un número con dos decimales como máximo. Debe ser igual o mayor a la "Cantidad Real Consumida"</t>
        </r>
      </text>
    </comment>
    <comment ref="E416" authorId="2">
      <text>
        <r>
          <rPr>
            <sz val="11"/>
            <color theme="1"/>
            <rFont val="Calibri"/>
            <family val="2"/>
            <scheme val="minor"/>
          </rPr>
          <t>Introduzca un número con dos decimales como máximo</t>
        </r>
      </text>
    </comment>
    <comment ref="F416" authorId="2">
      <text>
        <r>
          <rPr>
            <sz val="11"/>
            <color theme="1"/>
            <rFont val="Calibri"/>
            <family val="2"/>
            <scheme val="minor"/>
          </rPr>
          <t>Monto calculado automáticamente por el sistema</t>
        </r>
      </text>
    </comment>
    <comment ref="A423" authorId="2">
      <text>
        <r>
          <rPr>
            <sz val="11"/>
            <color theme="1"/>
            <rFont val="Calibri"/>
            <family val="2"/>
            <scheme val="minor"/>
          </rPr>
          <t>Introducir un texto con el nombre o referencia de la contratación</t>
        </r>
      </text>
    </comment>
    <comment ref="B423" authorId="2">
      <text>
        <r>
          <rPr>
            <sz val="11"/>
            <color theme="1"/>
            <rFont val="Calibri"/>
            <family val="2"/>
            <scheme val="minor"/>
          </rPr>
          <t>Introduzca un texto con la finalidad de la contratación</t>
        </r>
      </text>
    </comment>
    <comment ref="C423" authorId="2">
      <text>
        <r>
          <rPr>
            <sz val="11"/>
            <color theme="1"/>
            <rFont val="Calibri"/>
            <family val="2"/>
            <scheme val="minor"/>
          </rPr>
          <t>Seleccionar un valor del listado</t>
        </r>
      </text>
    </comment>
    <comment ref="D423" authorId="2">
      <text>
        <r>
          <rPr>
            <sz val="11"/>
            <color theme="1"/>
            <rFont val="Calibri"/>
            <family val="2"/>
            <scheme val="minor"/>
          </rPr>
          <t>Seleccione el tipo de procedimiento</t>
        </r>
      </text>
    </comment>
    <comment ref="E423" authorId="2">
      <text>
        <r>
          <rPr>
            <sz val="11"/>
            <color theme="1"/>
            <rFont val="Calibri"/>
            <family val="2"/>
            <scheme val="minor"/>
          </rPr>
          <t>Seleccione un valor de la lista</t>
        </r>
      </text>
    </comment>
    <comment ref="F423" authorId="2">
      <text>
        <r>
          <rPr>
            <sz val="11"/>
            <color theme="1"/>
            <rFont val="Calibri"/>
            <family val="2"/>
            <scheme val="minor"/>
          </rPr>
          <t>Introduzca el código SNIP</t>
        </r>
      </text>
    </comment>
    <comment ref="C424" authorId="2">
      <text>
        <r>
          <rPr>
            <sz val="11"/>
            <color theme="1"/>
            <rFont val="Calibri"/>
            <family val="2"/>
            <scheme val="minor"/>
          </rPr>
          <t>Introduzca la fecha de inicio del proceso, en formato dd-mm-aaaa</t>
        </r>
      </text>
    </comment>
    <comment ref="F4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text/>
    </comment>
    <comment ref="C426" authorId="2">
      <text>
        <r>
          <rPr>
            <sz val="11"/>
            <color theme="1"/>
            <rFont val="Calibri"/>
            <family val="2"/>
            <scheme val="minor"/>
          </rPr>
          <t>Introduzca la fecha prevista de adjudicación, en formato dd-mm-aaaa</t>
        </r>
      </text>
    </comment>
    <comment ref="F426" authorId="2">
      <text/>
    </comment>
    <comment ref="F427" authorId="2">
      <text/>
    </comment>
    <comment ref="A429" authorId="2">
      <text>
        <r>
          <rPr>
            <sz val="11"/>
            <color theme="1"/>
            <rFont val="Calibri"/>
            <family val="2"/>
            <scheme val="minor"/>
          </rPr>
          <t>Introduzca un codigo UNSPSC</t>
        </r>
      </text>
    </comment>
    <comment ref="B429" authorId="2">
      <text>
        <r>
          <rPr>
            <sz val="11"/>
            <color theme="1"/>
            <rFont val="Calibri"/>
            <family val="2"/>
            <scheme val="minor"/>
          </rPr>
          <t>Descripción calculada automáticamente a partir de código del artículo</t>
        </r>
      </text>
    </comment>
    <comment ref="C429" authorId="2">
      <text>
        <r>
          <rPr>
            <sz val="11"/>
            <color theme="1"/>
            <rFont val="Calibri"/>
            <family val="2"/>
            <scheme val="minor"/>
          </rPr>
          <t>Seleccione un valor de la lista</t>
        </r>
      </text>
    </comment>
    <comment ref="D429" authorId="2">
      <text>
        <r>
          <rPr>
            <sz val="11"/>
            <color theme="1"/>
            <rFont val="Calibri"/>
            <family val="2"/>
            <scheme val="minor"/>
          </rPr>
          <t>Introduzca un número con dos decimales como máximo. Debe ser igual o mayor a la "Cantidad Real Consumida"</t>
        </r>
      </text>
    </comment>
    <comment ref="E429" authorId="2">
      <text>
        <r>
          <rPr>
            <sz val="11"/>
            <color theme="1"/>
            <rFont val="Calibri"/>
            <family val="2"/>
            <scheme val="minor"/>
          </rPr>
          <t>Introduzca un número con dos decimales como máximo</t>
        </r>
      </text>
    </comment>
    <comment ref="F429" authorId="2">
      <text>
        <r>
          <rPr>
            <sz val="11"/>
            <color theme="1"/>
            <rFont val="Calibri"/>
            <family val="2"/>
            <scheme val="minor"/>
          </rPr>
          <t>Monto calculado automáticamente por el sistema</t>
        </r>
      </text>
    </comment>
    <comment ref="A441" authorId="2">
      <text>
        <r>
          <rPr>
            <sz val="11"/>
            <color theme="1"/>
            <rFont val="Calibri"/>
            <family val="2"/>
            <scheme val="minor"/>
          </rPr>
          <t>Introducir un texto con el nombre o referencia de la contratación</t>
        </r>
      </text>
    </comment>
    <comment ref="B441" authorId="2">
      <text>
        <r>
          <rPr>
            <sz val="11"/>
            <color theme="1"/>
            <rFont val="Calibri"/>
            <family val="2"/>
            <scheme val="minor"/>
          </rPr>
          <t>Introduzca un texto con la finalidad de la contratación</t>
        </r>
      </text>
    </comment>
    <comment ref="C441" authorId="2">
      <text>
        <r>
          <rPr>
            <sz val="11"/>
            <color theme="1"/>
            <rFont val="Calibri"/>
            <family val="2"/>
            <scheme val="minor"/>
          </rPr>
          <t>Seleccionar un valor del listado</t>
        </r>
      </text>
    </comment>
    <comment ref="D441" authorId="2">
      <text>
        <r>
          <rPr>
            <sz val="11"/>
            <color theme="1"/>
            <rFont val="Calibri"/>
            <family val="2"/>
            <scheme val="minor"/>
          </rPr>
          <t>Seleccione el tipo de procedimiento</t>
        </r>
      </text>
    </comment>
    <comment ref="E441" authorId="2">
      <text>
        <r>
          <rPr>
            <sz val="11"/>
            <color theme="1"/>
            <rFont val="Calibri"/>
            <family val="2"/>
            <scheme val="minor"/>
          </rPr>
          <t>Seleccione un valor de la lista</t>
        </r>
      </text>
    </comment>
    <comment ref="F441" authorId="2">
      <text>
        <r>
          <rPr>
            <sz val="11"/>
            <color theme="1"/>
            <rFont val="Calibri"/>
            <family val="2"/>
            <scheme val="minor"/>
          </rPr>
          <t>Introduzca el código SNIP</t>
        </r>
      </text>
    </comment>
    <comment ref="C442" authorId="2">
      <text>
        <r>
          <rPr>
            <sz val="11"/>
            <color theme="1"/>
            <rFont val="Calibri"/>
            <family val="2"/>
            <scheme val="minor"/>
          </rPr>
          <t>Introduzca la fecha de inicio del proceso, en formato dd-mm-aaaa</t>
        </r>
      </text>
    </comment>
    <comment ref="F4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2">
      <text/>
    </comment>
    <comment ref="C444" authorId="2">
      <text>
        <r>
          <rPr>
            <sz val="11"/>
            <color theme="1"/>
            <rFont val="Calibri"/>
            <family val="2"/>
            <scheme val="minor"/>
          </rPr>
          <t>Introduzca la fecha prevista de adjudicación, en formato dd-mm-aaaa</t>
        </r>
      </text>
    </comment>
    <comment ref="F444" authorId="2">
      <text/>
    </comment>
    <comment ref="F445" authorId="2">
      <text/>
    </comment>
    <comment ref="A447" authorId="2">
      <text>
        <r>
          <rPr>
            <sz val="11"/>
            <color theme="1"/>
            <rFont val="Calibri"/>
            <family val="2"/>
            <scheme val="minor"/>
          </rPr>
          <t>Introduzca un codigo UNSPSC</t>
        </r>
      </text>
    </comment>
    <comment ref="B447" authorId="2">
      <text>
        <r>
          <rPr>
            <sz val="11"/>
            <color theme="1"/>
            <rFont val="Calibri"/>
            <family val="2"/>
            <scheme val="minor"/>
          </rPr>
          <t>Descripción calculada automáticamente a partir de código del artículo</t>
        </r>
      </text>
    </comment>
    <comment ref="C447" authorId="2">
      <text>
        <r>
          <rPr>
            <sz val="11"/>
            <color theme="1"/>
            <rFont val="Calibri"/>
            <family val="2"/>
            <scheme val="minor"/>
          </rPr>
          <t>Seleccione un valor de la lista</t>
        </r>
      </text>
    </comment>
    <comment ref="D447" authorId="2">
      <text>
        <r>
          <rPr>
            <sz val="11"/>
            <color theme="1"/>
            <rFont val="Calibri"/>
            <family val="2"/>
            <scheme val="minor"/>
          </rPr>
          <t>Introduzca un número con dos decimales como máximo. Debe ser igual o mayor a la "Cantidad Real Consumida"</t>
        </r>
      </text>
    </comment>
    <comment ref="E447" authorId="2">
      <text>
        <r>
          <rPr>
            <sz val="11"/>
            <color theme="1"/>
            <rFont val="Calibri"/>
            <family val="2"/>
            <scheme val="minor"/>
          </rPr>
          <t>Introduzca un número con dos decimales como máximo</t>
        </r>
      </text>
    </comment>
    <comment ref="F447" authorId="2">
      <text>
        <r>
          <rPr>
            <sz val="11"/>
            <color theme="1"/>
            <rFont val="Calibri"/>
            <family val="2"/>
            <scheme val="minor"/>
          </rPr>
          <t>Monto calculado automáticamente por el sistema</t>
        </r>
      </text>
    </comment>
    <comment ref="A459" authorId="2">
      <text>
        <r>
          <rPr>
            <sz val="11"/>
            <color theme="1"/>
            <rFont val="Calibri"/>
            <family val="2"/>
            <scheme val="minor"/>
          </rPr>
          <t>Introducir un texto con el nombre o referencia de la contratación</t>
        </r>
      </text>
    </comment>
    <comment ref="B459" authorId="2">
      <text>
        <r>
          <rPr>
            <sz val="11"/>
            <color theme="1"/>
            <rFont val="Calibri"/>
            <family val="2"/>
            <scheme val="minor"/>
          </rPr>
          <t>Introduzca un texto con la finalidad de la contratación</t>
        </r>
      </text>
    </comment>
    <comment ref="C459" authorId="2">
      <text>
        <r>
          <rPr>
            <sz val="11"/>
            <color theme="1"/>
            <rFont val="Calibri"/>
            <family val="2"/>
            <scheme val="minor"/>
          </rPr>
          <t>Seleccionar un valor del listado</t>
        </r>
      </text>
    </comment>
    <comment ref="D459" authorId="2">
      <text>
        <r>
          <rPr>
            <sz val="11"/>
            <color theme="1"/>
            <rFont val="Calibri"/>
            <family val="2"/>
            <scheme val="minor"/>
          </rPr>
          <t>Seleccione el tipo de procedimiento</t>
        </r>
      </text>
    </comment>
    <comment ref="E459" authorId="2">
      <text>
        <r>
          <rPr>
            <sz val="11"/>
            <color theme="1"/>
            <rFont val="Calibri"/>
            <family val="2"/>
            <scheme val="minor"/>
          </rPr>
          <t>Seleccione un valor de la lista</t>
        </r>
      </text>
    </comment>
    <comment ref="F459" authorId="2">
      <text>
        <r>
          <rPr>
            <sz val="11"/>
            <color theme="1"/>
            <rFont val="Calibri"/>
            <family val="2"/>
            <scheme val="minor"/>
          </rPr>
          <t>Introduzca el código SNIP</t>
        </r>
      </text>
    </comment>
    <comment ref="C460" authorId="2">
      <text>
        <r>
          <rPr>
            <sz val="11"/>
            <color theme="1"/>
            <rFont val="Calibri"/>
            <family val="2"/>
            <scheme val="minor"/>
          </rPr>
          <t>Introduzca la fecha de inicio del proceso, en formato dd-mm-aaaa</t>
        </r>
      </text>
    </comment>
    <comment ref="F4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2">
      <text/>
    </comment>
    <comment ref="C462" authorId="2">
      <text>
        <r>
          <rPr>
            <sz val="11"/>
            <color theme="1"/>
            <rFont val="Calibri"/>
            <family val="2"/>
            <scheme val="minor"/>
          </rPr>
          <t>Introduzca la fecha prevista de adjudicación, en formato dd-mm-aaaa</t>
        </r>
      </text>
    </comment>
    <comment ref="F462" authorId="2">
      <text/>
    </comment>
    <comment ref="F463" authorId="2">
      <text/>
    </comment>
    <comment ref="A465" authorId="2">
      <text>
        <r>
          <rPr>
            <sz val="11"/>
            <color theme="1"/>
            <rFont val="Calibri"/>
            <family val="2"/>
            <scheme val="minor"/>
          </rPr>
          <t>Introduzca un codigo UNSPSC</t>
        </r>
      </text>
    </comment>
    <comment ref="B465" authorId="2">
      <text>
        <r>
          <rPr>
            <sz val="11"/>
            <color theme="1"/>
            <rFont val="Calibri"/>
            <family val="2"/>
            <scheme val="minor"/>
          </rPr>
          <t>Descripción calculada automáticamente a partir de código del artículo</t>
        </r>
      </text>
    </comment>
    <comment ref="C465" authorId="2">
      <text>
        <r>
          <rPr>
            <sz val="11"/>
            <color theme="1"/>
            <rFont val="Calibri"/>
            <family val="2"/>
            <scheme val="minor"/>
          </rPr>
          <t>Seleccione un valor de la lista</t>
        </r>
      </text>
    </comment>
    <comment ref="D465" authorId="2">
      <text>
        <r>
          <rPr>
            <sz val="11"/>
            <color theme="1"/>
            <rFont val="Calibri"/>
            <family val="2"/>
            <scheme val="minor"/>
          </rPr>
          <t>Introduzca un número con dos decimales como máximo. Debe ser igual o mayor a la "Cantidad Real Consumida"</t>
        </r>
      </text>
    </comment>
    <comment ref="E465" authorId="2">
      <text>
        <r>
          <rPr>
            <sz val="11"/>
            <color theme="1"/>
            <rFont val="Calibri"/>
            <family val="2"/>
            <scheme val="minor"/>
          </rPr>
          <t>Introduzca un número con dos decimales como máximo</t>
        </r>
      </text>
    </comment>
    <comment ref="F465" authorId="2">
      <text>
        <r>
          <rPr>
            <sz val="11"/>
            <color theme="1"/>
            <rFont val="Calibri"/>
            <family val="2"/>
            <scheme val="minor"/>
          </rPr>
          <t>Monto calculado automáticamente por el sistema</t>
        </r>
      </text>
    </comment>
    <comment ref="A481" authorId="2">
      <text>
        <r>
          <rPr>
            <sz val="11"/>
            <color theme="1"/>
            <rFont val="Calibri"/>
            <family val="2"/>
            <scheme val="minor"/>
          </rPr>
          <t>Introducir un texto con el nombre o referencia de la contratación</t>
        </r>
      </text>
    </comment>
    <comment ref="B481" authorId="2">
      <text>
        <r>
          <rPr>
            <sz val="11"/>
            <color theme="1"/>
            <rFont val="Calibri"/>
            <family val="2"/>
            <scheme val="minor"/>
          </rPr>
          <t>Introduzca un texto con la finalidad de la contratación</t>
        </r>
      </text>
    </comment>
    <comment ref="C481" authorId="2">
      <text>
        <r>
          <rPr>
            <sz val="11"/>
            <color theme="1"/>
            <rFont val="Calibri"/>
            <family val="2"/>
            <scheme val="minor"/>
          </rPr>
          <t>Seleccionar un valor del listado</t>
        </r>
      </text>
    </comment>
    <comment ref="D481" authorId="2">
      <text>
        <r>
          <rPr>
            <sz val="11"/>
            <color theme="1"/>
            <rFont val="Calibri"/>
            <family val="2"/>
            <scheme val="minor"/>
          </rPr>
          <t>Seleccione el tipo de procedimiento</t>
        </r>
      </text>
    </comment>
    <comment ref="E481" authorId="2">
      <text>
        <r>
          <rPr>
            <sz val="11"/>
            <color theme="1"/>
            <rFont val="Calibri"/>
            <family val="2"/>
            <scheme val="minor"/>
          </rPr>
          <t>Seleccione un valor de la lista</t>
        </r>
      </text>
    </comment>
    <comment ref="F481" authorId="2">
      <text>
        <r>
          <rPr>
            <sz val="11"/>
            <color theme="1"/>
            <rFont val="Calibri"/>
            <family val="2"/>
            <scheme val="minor"/>
          </rPr>
          <t>Introduzca el código SNIP</t>
        </r>
      </text>
    </comment>
    <comment ref="C482" authorId="2">
      <text>
        <r>
          <rPr>
            <sz val="11"/>
            <color theme="1"/>
            <rFont val="Calibri"/>
            <family val="2"/>
            <scheme val="minor"/>
          </rPr>
          <t>Introduzca la fecha de inicio del proceso, en formato dd-mm-aaaa</t>
        </r>
      </text>
    </comment>
    <comment ref="F4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2">
      <text/>
    </comment>
    <comment ref="C484" authorId="2">
      <text>
        <r>
          <rPr>
            <sz val="11"/>
            <color theme="1"/>
            <rFont val="Calibri"/>
            <family val="2"/>
            <scheme val="minor"/>
          </rPr>
          <t>Introduzca la fecha prevista de adjudicación, en formato dd-mm-aaaa</t>
        </r>
      </text>
    </comment>
    <comment ref="F484" authorId="2">
      <text/>
    </comment>
    <comment ref="F485" authorId="2">
      <text/>
    </comment>
    <comment ref="A487" authorId="2">
      <text>
        <r>
          <rPr>
            <sz val="11"/>
            <color theme="1"/>
            <rFont val="Calibri"/>
            <family val="2"/>
            <scheme val="minor"/>
          </rPr>
          <t>Introduzca un codigo UNSPSC</t>
        </r>
      </text>
    </comment>
    <comment ref="B487" authorId="2">
      <text>
        <r>
          <rPr>
            <sz val="11"/>
            <color theme="1"/>
            <rFont val="Calibri"/>
            <family val="2"/>
            <scheme val="minor"/>
          </rPr>
          <t>Descripción calculada automáticamente a partir de código del artículo</t>
        </r>
      </text>
    </comment>
    <comment ref="C487" authorId="2">
      <text>
        <r>
          <rPr>
            <sz val="11"/>
            <color theme="1"/>
            <rFont val="Calibri"/>
            <family val="2"/>
            <scheme val="minor"/>
          </rPr>
          <t>Seleccione un valor de la lista</t>
        </r>
      </text>
    </comment>
    <comment ref="D487" authorId="2">
      <text>
        <r>
          <rPr>
            <sz val="11"/>
            <color theme="1"/>
            <rFont val="Calibri"/>
            <family val="2"/>
            <scheme val="minor"/>
          </rPr>
          <t>Introduzca un número con dos decimales como máximo. Debe ser igual o mayor a la "Cantidad Real Consumida"</t>
        </r>
      </text>
    </comment>
    <comment ref="E487" authorId="2">
      <text>
        <r>
          <rPr>
            <sz val="11"/>
            <color theme="1"/>
            <rFont val="Calibri"/>
            <family val="2"/>
            <scheme val="minor"/>
          </rPr>
          <t>Introduzca un número con dos decimales como máximo</t>
        </r>
      </text>
    </comment>
    <comment ref="F487" authorId="2">
      <text>
        <r>
          <rPr>
            <sz val="11"/>
            <color theme="1"/>
            <rFont val="Calibri"/>
            <family val="2"/>
            <scheme val="minor"/>
          </rPr>
          <t>Monto calculado automáticamente por el sistema</t>
        </r>
      </text>
    </comment>
    <comment ref="A503" authorId="2">
      <text>
        <r>
          <rPr>
            <sz val="11"/>
            <color theme="1"/>
            <rFont val="Calibri"/>
            <family val="2"/>
            <scheme val="minor"/>
          </rPr>
          <t>Introducir un texto con el nombre o referencia de la contratación</t>
        </r>
      </text>
    </comment>
    <comment ref="B503" authorId="2">
      <text>
        <r>
          <rPr>
            <sz val="11"/>
            <color theme="1"/>
            <rFont val="Calibri"/>
            <family val="2"/>
            <scheme val="minor"/>
          </rPr>
          <t>Introduzca un texto con la finalidad de la contratación</t>
        </r>
      </text>
    </comment>
    <comment ref="C503" authorId="2">
      <text>
        <r>
          <rPr>
            <sz val="11"/>
            <color theme="1"/>
            <rFont val="Calibri"/>
            <family val="2"/>
            <scheme val="minor"/>
          </rPr>
          <t>Seleccionar un valor del listado</t>
        </r>
      </text>
    </comment>
    <comment ref="D503" authorId="2">
      <text>
        <r>
          <rPr>
            <sz val="11"/>
            <color theme="1"/>
            <rFont val="Calibri"/>
            <family val="2"/>
            <scheme val="minor"/>
          </rPr>
          <t>Seleccione el tipo de procedimiento</t>
        </r>
      </text>
    </comment>
    <comment ref="E503" authorId="2">
      <text>
        <r>
          <rPr>
            <sz val="11"/>
            <color theme="1"/>
            <rFont val="Calibri"/>
            <family val="2"/>
            <scheme val="minor"/>
          </rPr>
          <t>Seleccione un valor de la lista</t>
        </r>
      </text>
    </comment>
    <comment ref="F503" authorId="2">
      <text>
        <r>
          <rPr>
            <sz val="11"/>
            <color theme="1"/>
            <rFont val="Calibri"/>
            <family val="2"/>
            <scheme val="minor"/>
          </rPr>
          <t>Introduzca el código SNIP</t>
        </r>
      </text>
    </comment>
    <comment ref="C504" authorId="2">
      <text>
        <r>
          <rPr>
            <sz val="11"/>
            <color theme="1"/>
            <rFont val="Calibri"/>
            <family val="2"/>
            <scheme val="minor"/>
          </rPr>
          <t>Introduzca la fecha de inicio del proceso, en formato dd-mm-aaaa</t>
        </r>
      </text>
    </comment>
    <comment ref="F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2">
      <text/>
    </comment>
    <comment ref="C506" authorId="2">
      <text>
        <r>
          <rPr>
            <sz val="11"/>
            <color theme="1"/>
            <rFont val="Calibri"/>
            <family val="2"/>
            <scheme val="minor"/>
          </rPr>
          <t>Introduzca la fecha prevista de adjudicación, en formato dd-mm-aaaa</t>
        </r>
      </text>
    </comment>
    <comment ref="F506" authorId="2">
      <text/>
    </comment>
    <comment ref="F507" authorId="2">
      <text/>
    </comment>
    <comment ref="A509" authorId="2">
      <text>
        <r>
          <rPr>
            <sz val="11"/>
            <color theme="1"/>
            <rFont val="Calibri"/>
            <family val="2"/>
            <scheme val="minor"/>
          </rPr>
          <t>Introduzca un codigo UNSPSC</t>
        </r>
      </text>
    </comment>
    <comment ref="B509" authorId="2">
      <text>
        <r>
          <rPr>
            <sz val="11"/>
            <color theme="1"/>
            <rFont val="Calibri"/>
            <family val="2"/>
            <scheme val="minor"/>
          </rPr>
          <t>Descripción calculada automáticamente a partir de código del artículo</t>
        </r>
      </text>
    </comment>
    <comment ref="C509" authorId="2">
      <text>
        <r>
          <rPr>
            <sz val="11"/>
            <color theme="1"/>
            <rFont val="Calibri"/>
            <family val="2"/>
            <scheme val="minor"/>
          </rPr>
          <t>Seleccione un valor de la lista</t>
        </r>
      </text>
    </comment>
    <comment ref="D509" authorId="2">
      <text>
        <r>
          <rPr>
            <sz val="11"/>
            <color theme="1"/>
            <rFont val="Calibri"/>
            <family val="2"/>
            <scheme val="minor"/>
          </rPr>
          <t>Introduzca un número con dos decimales como máximo. Debe ser igual o mayor a la "Cantidad Real Consumida"</t>
        </r>
      </text>
    </comment>
    <comment ref="E509" authorId="2">
      <text>
        <r>
          <rPr>
            <sz val="11"/>
            <color theme="1"/>
            <rFont val="Calibri"/>
            <family val="2"/>
            <scheme val="minor"/>
          </rPr>
          <t>Introduzca un número con dos decimales como máximo</t>
        </r>
      </text>
    </comment>
    <comment ref="F509" authorId="2">
      <text>
        <r>
          <rPr>
            <sz val="11"/>
            <color theme="1"/>
            <rFont val="Calibri"/>
            <family val="2"/>
            <scheme val="minor"/>
          </rPr>
          <t>Monto calculado automáticamente por el sistema</t>
        </r>
      </text>
    </comment>
    <comment ref="A533" authorId="2">
      <text>
        <r>
          <rPr>
            <sz val="11"/>
            <color theme="1"/>
            <rFont val="Calibri"/>
            <family val="2"/>
            <scheme val="minor"/>
          </rPr>
          <t>Introducir un texto con el nombre o referencia de la contratación</t>
        </r>
      </text>
    </comment>
    <comment ref="B533" authorId="2">
      <text>
        <r>
          <rPr>
            <sz val="11"/>
            <color theme="1"/>
            <rFont val="Calibri"/>
            <family val="2"/>
            <scheme val="minor"/>
          </rPr>
          <t>Introduzca un texto con la finalidad de la contratación</t>
        </r>
      </text>
    </comment>
    <comment ref="C533" authorId="2">
      <text>
        <r>
          <rPr>
            <sz val="11"/>
            <color theme="1"/>
            <rFont val="Calibri"/>
            <family val="2"/>
            <scheme val="minor"/>
          </rPr>
          <t>Seleccionar un valor del listado</t>
        </r>
      </text>
    </comment>
    <comment ref="D533" authorId="2">
      <text>
        <r>
          <rPr>
            <sz val="11"/>
            <color theme="1"/>
            <rFont val="Calibri"/>
            <family val="2"/>
            <scheme val="minor"/>
          </rPr>
          <t>Seleccione el tipo de procedimiento</t>
        </r>
      </text>
    </comment>
    <comment ref="E533" authorId="2">
      <text>
        <r>
          <rPr>
            <sz val="11"/>
            <color theme="1"/>
            <rFont val="Calibri"/>
            <family val="2"/>
            <scheme val="minor"/>
          </rPr>
          <t>Seleccione un valor de la lista</t>
        </r>
      </text>
    </comment>
    <comment ref="F533" authorId="2">
      <text>
        <r>
          <rPr>
            <sz val="11"/>
            <color theme="1"/>
            <rFont val="Calibri"/>
            <family val="2"/>
            <scheme val="minor"/>
          </rPr>
          <t>Introduzca el código SNIP</t>
        </r>
      </text>
    </comment>
    <comment ref="C534" authorId="2">
      <text>
        <r>
          <rPr>
            <sz val="11"/>
            <color theme="1"/>
            <rFont val="Calibri"/>
            <family val="2"/>
            <scheme val="minor"/>
          </rPr>
          <t>Introduzca la fecha de inicio del proceso, en formato dd-mm-aaaa</t>
        </r>
      </text>
    </comment>
    <comment ref="F5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text/>
    </comment>
    <comment ref="C536" authorId="2">
      <text>
        <r>
          <rPr>
            <sz val="11"/>
            <color theme="1"/>
            <rFont val="Calibri"/>
            <family val="2"/>
            <scheme val="minor"/>
          </rPr>
          <t>Introduzca la fecha prevista de adjudicación, en formato dd-mm-aaaa</t>
        </r>
      </text>
    </comment>
    <comment ref="F536" authorId="2">
      <text/>
    </comment>
    <comment ref="F537" authorId="2">
      <text/>
    </comment>
    <comment ref="A539" authorId="2">
      <text>
        <r>
          <rPr>
            <sz val="11"/>
            <color theme="1"/>
            <rFont val="Calibri"/>
            <family val="2"/>
            <scheme val="minor"/>
          </rPr>
          <t>Introduzca un codigo UNSPSC</t>
        </r>
      </text>
    </comment>
    <comment ref="B539" authorId="2">
      <text>
        <r>
          <rPr>
            <sz val="11"/>
            <color theme="1"/>
            <rFont val="Calibri"/>
            <family val="2"/>
            <scheme val="minor"/>
          </rPr>
          <t>Descripción calculada automáticamente a partir de código del artículo</t>
        </r>
      </text>
    </comment>
    <comment ref="C539" authorId="2">
      <text>
        <r>
          <rPr>
            <sz val="11"/>
            <color theme="1"/>
            <rFont val="Calibri"/>
            <family val="2"/>
            <scheme val="minor"/>
          </rPr>
          <t>Seleccione un valor de la lista</t>
        </r>
      </text>
    </comment>
    <comment ref="D539" authorId="2">
      <text>
        <r>
          <rPr>
            <sz val="11"/>
            <color theme="1"/>
            <rFont val="Calibri"/>
            <family val="2"/>
            <scheme val="minor"/>
          </rPr>
          <t>Introduzca un número con dos decimales como máximo. Debe ser igual o mayor a la "Cantidad Real Consumida"</t>
        </r>
      </text>
    </comment>
    <comment ref="E539" authorId="2">
      <text>
        <r>
          <rPr>
            <sz val="11"/>
            <color theme="1"/>
            <rFont val="Calibri"/>
            <family val="2"/>
            <scheme val="minor"/>
          </rPr>
          <t>Introduzca un número con dos decimales como máximo</t>
        </r>
      </text>
    </comment>
    <comment ref="F539" authorId="2">
      <text>
        <r>
          <rPr>
            <sz val="11"/>
            <color theme="1"/>
            <rFont val="Calibri"/>
            <family val="2"/>
            <scheme val="minor"/>
          </rPr>
          <t>Monto calculado automáticamente por el sistema</t>
        </r>
      </text>
    </comment>
    <comment ref="A563" authorId="2">
      <text>
        <r>
          <rPr>
            <sz val="11"/>
            <color theme="1"/>
            <rFont val="Calibri"/>
            <family val="2"/>
            <scheme val="minor"/>
          </rPr>
          <t>Introducir un texto con el nombre o referencia de la contratación</t>
        </r>
      </text>
    </comment>
    <comment ref="B563" authorId="2">
      <text>
        <r>
          <rPr>
            <sz val="11"/>
            <color theme="1"/>
            <rFont val="Calibri"/>
            <family val="2"/>
            <scheme val="minor"/>
          </rPr>
          <t>Introduzca un texto con la finalidad de la contratación</t>
        </r>
      </text>
    </comment>
    <comment ref="C563" authorId="2">
      <text>
        <r>
          <rPr>
            <sz val="11"/>
            <color theme="1"/>
            <rFont val="Calibri"/>
            <family val="2"/>
            <scheme val="minor"/>
          </rPr>
          <t>Seleccionar un valor del listado</t>
        </r>
      </text>
    </comment>
    <comment ref="D563" authorId="2">
      <text>
        <r>
          <rPr>
            <sz val="11"/>
            <color theme="1"/>
            <rFont val="Calibri"/>
            <family val="2"/>
            <scheme val="minor"/>
          </rPr>
          <t>Seleccione el tipo de procedimiento</t>
        </r>
      </text>
    </comment>
    <comment ref="E563" authorId="2">
      <text>
        <r>
          <rPr>
            <sz val="11"/>
            <color theme="1"/>
            <rFont val="Calibri"/>
            <family val="2"/>
            <scheme val="minor"/>
          </rPr>
          <t>Seleccione un valor de la lista</t>
        </r>
      </text>
    </comment>
    <comment ref="F563" authorId="2">
      <text>
        <r>
          <rPr>
            <sz val="11"/>
            <color theme="1"/>
            <rFont val="Calibri"/>
            <family val="2"/>
            <scheme val="minor"/>
          </rPr>
          <t>Introduzca el código SNIP</t>
        </r>
      </text>
    </comment>
    <comment ref="C564" authorId="2">
      <text>
        <r>
          <rPr>
            <sz val="11"/>
            <color theme="1"/>
            <rFont val="Calibri"/>
            <family val="2"/>
            <scheme val="minor"/>
          </rPr>
          <t>Introduzca la fecha de inicio del proceso, en formato dd-mm-aaaa</t>
        </r>
      </text>
    </comment>
    <comment ref="F56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2">
      <text/>
    </comment>
    <comment ref="C566" authorId="2">
      <text>
        <r>
          <rPr>
            <sz val="11"/>
            <color theme="1"/>
            <rFont val="Calibri"/>
            <family val="2"/>
            <scheme val="minor"/>
          </rPr>
          <t>Introduzca la fecha prevista de adjudicación, en formato dd-mm-aaaa</t>
        </r>
      </text>
    </comment>
    <comment ref="F566" authorId="2">
      <text/>
    </comment>
    <comment ref="F567" authorId="2">
      <text/>
    </comment>
    <comment ref="A569" authorId="2">
      <text>
        <r>
          <rPr>
            <sz val="11"/>
            <color theme="1"/>
            <rFont val="Calibri"/>
            <family val="2"/>
            <scheme val="minor"/>
          </rPr>
          <t>Introduzca un codigo UNSPSC</t>
        </r>
      </text>
    </comment>
    <comment ref="B569" authorId="2">
      <text>
        <r>
          <rPr>
            <sz val="11"/>
            <color theme="1"/>
            <rFont val="Calibri"/>
            <family val="2"/>
            <scheme val="minor"/>
          </rPr>
          <t>Descripción calculada automáticamente a partir de código del artículo</t>
        </r>
      </text>
    </comment>
    <comment ref="C569" authorId="2">
      <text>
        <r>
          <rPr>
            <sz val="11"/>
            <color theme="1"/>
            <rFont val="Calibri"/>
            <family val="2"/>
            <scheme val="minor"/>
          </rPr>
          <t>Seleccione un valor de la lista</t>
        </r>
      </text>
    </comment>
    <comment ref="D569" authorId="2">
      <text>
        <r>
          <rPr>
            <sz val="11"/>
            <color theme="1"/>
            <rFont val="Calibri"/>
            <family val="2"/>
            <scheme val="minor"/>
          </rPr>
          <t>Introduzca un número con dos decimales como máximo. Debe ser igual o mayor a la "Cantidad Real Consumida"</t>
        </r>
      </text>
    </comment>
    <comment ref="E569" authorId="2">
      <text>
        <r>
          <rPr>
            <sz val="11"/>
            <color theme="1"/>
            <rFont val="Calibri"/>
            <family val="2"/>
            <scheme val="minor"/>
          </rPr>
          <t>Introduzca un número con dos decimales como máximo</t>
        </r>
      </text>
    </comment>
    <comment ref="F569" authorId="2">
      <text>
        <r>
          <rPr>
            <sz val="11"/>
            <color theme="1"/>
            <rFont val="Calibri"/>
            <family val="2"/>
            <scheme val="minor"/>
          </rPr>
          <t>Monto calculado automáticamente por el sistema</t>
        </r>
      </text>
    </comment>
    <comment ref="A592" authorId="2">
      <text>
        <r>
          <rPr>
            <sz val="11"/>
            <color theme="1"/>
            <rFont val="Calibri"/>
            <family val="2"/>
            <scheme val="minor"/>
          </rPr>
          <t>Introducir un texto con el nombre o referencia de la contratación</t>
        </r>
      </text>
    </comment>
    <comment ref="B592" authorId="2">
      <text>
        <r>
          <rPr>
            <sz val="11"/>
            <color theme="1"/>
            <rFont val="Calibri"/>
            <family val="2"/>
            <scheme val="minor"/>
          </rPr>
          <t>Introduzca un texto con la finalidad de la contratación</t>
        </r>
      </text>
    </comment>
    <comment ref="C592" authorId="2">
      <text>
        <r>
          <rPr>
            <sz val="11"/>
            <color theme="1"/>
            <rFont val="Calibri"/>
            <family val="2"/>
            <scheme val="minor"/>
          </rPr>
          <t>Seleccionar un valor del listado</t>
        </r>
      </text>
    </comment>
    <comment ref="D592" authorId="2">
      <text>
        <r>
          <rPr>
            <sz val="11"/>
            <color theme="1"/>
            <rFont val="Calibri"/>
            <family val="2"/>
            <scheme val="minor"/>
          </rPr>
          <t>Seleccione el tipo de procedimiento</t>
        </r>
      </text>
    </comment>
    <comment ref="E592" authorId="2">
      <text>
        <r>
          <rPr>
            <sz val="11"/>
            <color theme="1"/>
            <rFont val="Calibri"/>
            <family val="2"/>
            <scheme val="minor"/>
          </rPr>
          <t>Seleccione un valor de la lista</t>
        </r>
      </text>
    </comment>
    <comment ref="F592" authorId="2">
      <text>
        <r>
          <rPr>
            <sz val="11"/>
            <color theme="1"/>
            <rFont val="Calibri"/>
            <family val="2"/>
            <scheme val="minor"/>
          </rPr>
          <t>Introduzca el código SNIP</t>
        </r>
      </text>
    </comment>
    <comment ref="C593" authorId="2">
      <text>
        <r>
          <rPr>
            <sz val="11"/>
            <color theme="1"/>
            <rFont val="Calibri"/>
            <family val="2"/>
            <scheme val="minor"/>
          </rPr>
          <t>Introduzca la fecha de inicio del proceso, en formato dd-mm-aaaa</t>
        </r>
      </text>
    </comment>
    <comment ref="F59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2">
      <text/>
    </comment>
    <comment ref="C595" authorId="2">
      <text>
        <r>
          <rPr>
            <sz val="11"/>
            <color theme="1"/>
            <rFont val="Calibri"/>
            <family val="2"/>
            <scheme val="minor"/>
          </rPr>
          <t>Introduzca la fecha prevista de adjudicación, en formato dd-mm-aaaa</t>
        </r>
      </text>
    </comment>
    <comment ref="F595" authorId="2">
      <text/>
    </comment>
    <comment ref="F596" authorId="2">
      <text/>
    </comment>
    <comment ref="A598" authorId="2">
      <text>
        <r>
          <rPr>
            <sz val="11"/>
            <color theme="1"/>
            <rFont val="Calibri"/>
            <family val="2"/>
            <scheme val="minor"/>
          </rPr>
          <t>Introduzca un codigo UNSPSC</t>
        </r>
      </text>
    </comment>
    <comment ref="B598" authorId="2">
      <text>
        <r>
          <rPr>
            <sz val="11"/>
            <color theme="1"/>
            <rFont val="Calibri"/>
            <family val="2"/>
            <scheme val="minor"/>
          </rPr>
          <t>Descripción calculada automáticamente a partir de código del artículo</t>
        </r>
      </text>
    </comment>
    <comment ref="C598" authorId="2">
      <text>
        <r>
          <rPr>
            <sz val="11"/>
            <color theme="1"/>
            <rFont val="Calibri"/>
            <family val="2"/>
            <scheme val="minor"/>
          </rPr>
          <t>Seleccione un valor de la lista</t>
        </r>
      </text>
    </comment>
    <comment ref="D598" authorId="2">
      <text>
        <r>
          <rPr>
            <sz val="11"/>
            <color theme="1"/>
            <rFont val="Calibri"/>
            <family val="2"/>
            <scheme val="minor"/>
          </rPr>
          <t>Introduzca un número con dos decimales como máximo. Debe ser igual o mayor a la "Cantidad Real Consumida"</t>
        </r>
      </text>
    </comment>
    <comment ref="E598" authorId="2">
      <text>
        <r>
          <rPr>
            <sz val="11"/>
            <color theme="1"/>
            <rFont val="Calibri"/>
            <family val="2"/>
            <scheme val="minor"/>
          </rPr>
          <t>Introduzca un número con dos decimales como máximo</t>
        </r>
      </text>
    </comment>
    <comment ref="F598" authorId="2">
      <text>
        <r>
          <rPr>
            <sz val="11"/>
            <color theme="1"/>
            <rFont val="Calibri"/>
            <family val="2"/>
            <scheme val="minor"/>
          </rPr>
          <t>Monto calculado automáticamente por el sistema</t>
        </r>
      </text>
    </comment>
    <comment ref="A621" authorId="2">
      <text>
        <r>
          <rPr>
            <sz val="11"/>
            <color theme="1"/>
            <rFont val="Calibri"/>
            <family val="2"/>
            <scheme val="minor"/>
          </rPr>
          <t>Introducir un texto con el nombre o referencia de la contratación</t>
        </r>
      </text>
    </comment>
    <comment ref="B621" authorId="2">
      <text>
        <r>
          <rPr>
            <sz val="11"/>
            <color theme="1"/>
            <rFont val="Calibri"/>
            <family val="2"/>
            <scheme val="minor"/>
          </rPr>
          <t>Introduzca un texto con la finalidad de la contratación</t>
        </r>
      </text>
    </comment>
    <comment ref="C621" authorId="2">
      <text>
        <r>
          <rPr>
            <sz val="11"/>
            <color theme="1"/>
            <rFont val="Calibri"/>
            <family val="2"/>
            <scheme val="minor"/>
          </rPr>
          <t>Seleccionar un valor del listado</t>
        </r>
      </text>
    </comment>
    <comment ref="D621" authorId="2">
      <text>
        <r>
          <rPr>
            <sz val="11"/>
            <color theme="1"/>
            <rFont val="Calibri"/>
            <family val="2"/>
            <scheme val="minor"/>
          </rPr>
          <t>Seleccione el tipo de procedimiento</t>
        </r>
      </text>
    </comment>
    <comment ref="E621" authorId="2">
      <text>
        <r>
          <rPr>
            <sz val="11"/>
            <color theme="1"/>
            <rFont val="Calibri"/>
            <family val="2"/>
            <scheme val="minor"/>
          </rPr>
          <t>Seleccione un valor de la lista</t>
        </r>
      </text>
    </comment>
    <comment ref="F621" authorId="2">
      <text>
        <r>
          <rPr>
            <sz val="11"/>
            <color theme="1"/>
            <rFont val="Calibri"/>
            <family val="2"/>
            <scheme val="minor"/>
          </rPr>
          <t>Introduzca el código SNIP</t>
        </r>
      </text>
    </comment>
    <comment ref="C622" authorId="2">
      <text>
        <r>
          <rPr>
            <sz val="11"/>
            <color theme="1"/>
            <rFont val="Calibri"/>
            <family val="2"/>
            <scheme val="minor"/>
          </rPr>
          <t>Introduzca la fecha de inicio del proceso, en formato dd-mm-aaaa</t>
        </r>
      </text>
    </comment>
    <comment ref="F6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text/>
    </comment>
    <comment ref="C624" authorId="2">
      <text>
        <r>
          <rPr>
            <sz val="11"/>
            <color theme="1"/>
            <rFont val="Calibri"/>
            <family val="2"/>
            <scheme val="minor"/>
          </rPr>
          <t>Introduzca la fecha prevista de adjudicación, en formato dd-mm-aaaa</t>
        </r>
      </text>
    </comment>
    <comment ref="F624" authorId="2">
      <text/>
    </comment>
    <comment ref="F625" authorId="2">
      <text/>
    </comment>
    <comment ref="A627" authorId="2">
      <text>
        <r>
          <rPr>
            <sz val="11"/>
            <color theme="1"/>
            <rFont val="Calibri"/>
            <family val="2"/>
            <scheme val="minor"/>
          </rPr>
          <t>Introduzca un codigo UNSPSC</t>
        </r>
      </text>
    </comment>
    <comment ref="B627" authorId="2">
      <text>
        <r>
          <rPr>
            <sz val="11"/>
            <color theme="1"/>
            <rFont val="Calibri"/>
            <family val="2"/>
            <scheme val="minor"/>
          </rPr>
          <t>Descripción calculada automáticamente a partir de código del artículo</t>
        </r>
      </text>
    </comment>
    <comment ref="C627" authorId="2">
      <text>
        <r>
          <rPr>
            <sz val="11"/>
            <color theme="1"/>
            <rFont val="Calibri"/>
            <family val="2"/>
            <scheme val="minor"/>
          </rPr>
          <t>Seleccione un valor de la lista</t>
        </r>
      </text>
    </comment>
    <comment ref="D627" authorId="2">
      <text>
        <r>
          <rPr>
            <sz val="11"/>
            <color theme="1"/>
            <rFont val="Calibri"/>
            <family val="2"/>
            <scheme val="minor"/>
          </rPr>
          <t>Introduzca un número con dos decimales como máximo. Debe ser igual o mayor a la "Cantidad Real Consumida"</t>
        </r>
      </text>
    </comment>
    <comment ref="E627" authorId="2">
      <text>
        <r>
          <rPr>
            <sz val="11"/>
            <color theme="1"/>
            <rFont val="Calibri"/>
            <family val="2"/>
            <scheme val="minor"/>
          </rPr>
          <t>Introduzca un número con dos decimales como máximo</t>
        </r>
      </text>
    </comment>
    <comment ref="F627" authorId="2">
      <text>
        <r>
          <rPr>
            <sz val="11"/>
            <color theme="1"/>
            <rFont val="Calibri"/>
            <family val="2"/>
            <scheme val="minor"/>
          </rPr>
          <t>Monto calculado automáticamente por el sistema</t>
        </r>
      </text>
    </comment>
    <comment ref="A633" authorId="2">
      <text>
        <r>
          <rPr>
            <sz val="11"/>
            <color theme="1"/>
            <rFont val="Calibri"/>
            <family val="2"/>
            <scheme val="minor"/>
          </rPr>
          <t>Introducir un texto con el nombre o referencia de la contratación</t>
        </r>
      </text>
    </comment>
    <comment ref="B633" authorId="2">
      <text>
        <r>
          <rPr>
            <sz val="11"/>
            <color theme="1"/>
            <rFont val="Calibri"/>
            <family val="2"/>
            <scheme val="minor"/>
          </rPr>
          <t>Introduzca un texto con la finalidad de la contratación</t>
        </r>
      </text>
    </comment>
    <comment ref="C633" authorId="2">
      <text>
        <r>
          <rPr>
            <sz val="11"/>
            <color theme="1"/>
            <rFont val="Calibri"/>
            <family val="2"/>
            <scheme val="minor"/>
          </rPr>
          <t>Seleccionar un valor del listado</t>
        </r>
      </text>
    </comment>
    <comment ref="D633" authorId="2">
      <text>
        <r>
          <rPr>
            <sz val="11"/>
            <color theme="1"/>
            <rFont val="Calibri"/>
            <family val="2"/>
            <scheme val="minor"/>
          </rPr>
          <t>Seleccione el tipo de procedimiento</t>
        </r>
      </text>
    </comment>
    <comment ref="E633" authorId="2">
      <text>
        <r>
          <rPr>
            <sz val="11"/>
            <color theme="1"/>
            <rFont val="Calibri"/>
            <family val="2"/>
            <scheme val="minor"/>
          </rPr>
          <t>Seleccione un valor de la lista</t>
        </r>
      </text>
    </comment>
    <comment ref="F633" authorId="2">
      <text>
        <r>
          <rPr>
            <sz val="11"/>
            <color theme="1"/>
            <rFont val="Calibri"/>
            <family val="2"/>
            <scheme val="minor"/>
          </rPr>
          <t>Introduzca el código SNIP</t>
        </r>
      </text>
    </comment>
    <comment ref="C634" authorId="2">
      <text>
        <r>
          <rPr>
            <sz val="11"/>
            <color theme="1"/>
            <rFont val="Calibri"/>
            <family val="2"/>
            <scheme val="minor"/>
          </rPr>
          <t>Introduzca la fecha de inicio del proceso, en formato dd-mm-aaaa</t>
        </r>
      </text>
    </comment>
    <comment ref="F6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2">
      <text/>
    </comment>
    <comment ref="C636" authorId="2">
      <text>
        <r>
          <rPr>
            <sz val="11"/>
            <color theme="1"/>
            <rFont val="Calibri"/>
            <family val="2"/>
            <scheme val="minor"/>
          </rPr>
          <t>Introduzca la fecha prevista de adjudicación, en formato dd-mm-aaaa</t>
        </r>
      </text>
    </comment>
    <comment ref="F636" authorId="2">
      <text/>
    </comment>
    <comment ref="F637" authorId="2">
      <text/>
    </comment>
    <comment ref="A639" authorId="2">
      <text>
        <r>
          <rPr>
            <sz val="11"/>
            <color theme="1"/>
            <rFont val="Calibri"/>
            <family val="2"/>
            <scheme val="minor"/>
          </rPr>
          <t>Introduzca un codigo UNSPSC</t>
        </r>
      </text>
    </comment>
    <comment ref="B639" authorId="2">
      <text>
        <r>
          <rPr>
            <sz val="11"/>
            <color theme="1"/>
            <rFont val="Calibri"/>
            <family val="2"/>
            <scheme val="minor"/>
          </rPr>
          <t>Descripción calculada automáticamente a partir de código del artículo</t>
        </r>
      </text>
    </comment>
    <comment ref="C639" authorId="2">
      <text>
        <r>
          <rPr>
            <sz val="11"/>
            <color theme="1"/>
            <rFont val="Calibri"/>
            <family val="2"/>
            <scheme val="minor"/>
          </rPr>
          <t>Seleccione un valor de la lista</t>
        </r>
      </text>
    </comment>
    <comment ref="D639" authorId="2">
      <text>
        <r>
          <rPr>
            <sz val="11"/>
            <color theme="1"/>
            <rFont val="Calibri"/>
            <family val="2"/>
            <scheme val="minor"/>
          </rPr>
          <t>Introduzca un número con dos decimales como máximo. Debe ser igual o mayor a la "Cantidad Real Consumida"</t>
        </r>
      </text>
    </comment>
    <comment ref="E639" authorId="2">
      <text>
        <r>
          <rPr>
            <sz val="11"/>
            <color theme="1"/>
            <rFont val="Calibri"/>
            <family val="2"/>
            <scheme val="minor"/>
          </rPr>
          <t>Introduzca un número con dos decimales como máximo</t>
        </r>
      </text>
    </comment>
    <comment ref="F639" authorId="2">
      <text>
        <r>
          <rPr>
            <sz val="11"/>
            <color theme="1"/>
            <rFont val="Calibri"/>
            <family val="2"/>
            <scheme val="minor"/>
          </rPr>
          <t>Monto calculado automáticamente por el sistema</t>
        </r>
      </text>
    </comment>
    <comment ref="A645" authorId="2">
      <text>
        <r>
          <rPr>
            <sz val="11"/>
            <color theme="1"/>
            <rFont val="Calibri"/>
            <family val="2"/>
            <scheme val="minor"/>
          </rPr>
          <t>Introducir un texto con el nombre o referencia de la contratación</t>
        </r>
      </text>
    </comment>
    <comment ref="B645" authorId="2">
      <text>
        <r>
          <rPr>
            <sz val="11"/>
            <color theme="1"/>
            <rFont val="Calibri"/>
            <family val="2"/>
            <scheme val="minor"/>
          </rPr>
          <t>Introduzca un texto con la finalidad de la contratación</t>
        </r>
      </text>
    </comment>
    <comment ref="C645" authorId="2">
      <text>
        <r>
          <rPr>
            <sz val="11"/>
            <color theme="1"/>
            <rFont val="Calibri"/>
            <family val="2"/>
            <scheme val="minor"/>
          </rPr>
          <t>Seleccionar un valor del listado</t>
        </r>
      </text>
    </comment>
    <comment ref="D645" authorId="2">
      <text>
        <r>
          <rPr>
            <sz val="11"/>
            <color theme="1"/>
            <rFont val="Calibri"/>
            <family val="2"/>
            <scheme val="minor"/>
          </rPr>
          <t>Seleccione el tipo de procedimiento</t>
        </r>
      </text>
    </comment>
    <comment ref="E645" authorId="2">
      <text>
        <r>
          <rPr>
            <sz val="11"/>
            <color theme="1"/>
            <rFont val="Calibri"/>
            <family val="2"/>
            <scheme val="minor"/>
          </rPr>
          <t>Seleccione un valor de la lista</t>
        </r>
      </text>
    </comment>
    <comment ref="F645" authorId="2">
      <text>
        <r>
          <rPr>
            <sz val="11"/>
            <color theme="1"/>
            <rFont val="Calibri"/>
            <family val="2"/>
            <scheme val="minor"/>
          </rPr>
          <t>Introduzca el código SNIP</t>
        </r>
      </text>
    </comment>
    <comment ref="C646" authorId="2">
      <text>
        <r>
          <rPr>
            <sz val="11"/>
            <color theme="1"/>
            <rFont val="Calibri"/>
            <family val="2"/>
            <scheme val="minor"/>
          </rPr>
          <t>Introduzca la fecha de inicio del proceso, en formato dd-mm-aaaa</t>
        </r>
      </text>
    </comment>
    <comment ref="F6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2">
      <text/>
    </comment>
    <comment ref="C648" authorId="2">
      <text>
        <r>
          <rPr>
            <sz val="11"/>
            <color theme="1"/>
            <rFont val="Calibri"/>
            <family val="2"/>
            <scheme val="minor"/>
          </rPr>
          <t>Introduzca la fecha prevista de adjudicación, en formato dd-mm-aaaa</t>
        </r>
      </text>
    </comment>
    <comment ref="F648" authorId="2">
      <text/>
    </comment>
    <comment ref="F649" authorId="2">
      <text/>
    </comment>
    <comment ref="A651" authorId="2">
      <text>
        <r>
          <rPr>
            <sz val="11"/>
            <color theme="1"/>
            <rFont val="Calibri"/>
            <family val="2"/>
            <scheme val="minor"/>
          </rPr>
          <t>Introduzca un codigo UNSPSC</t>
        </r>
      </text>
    </comment>
    <comment ref="B651" authorId="2">
      <text>
        <r>
          <rPr>
            <sz val="11"/>
            <color theme="1"/>
            <rFont val="Calibri"/>
            <family val="2"/>
            <scheme val="minor"/>
          </rPr>
          <t>Descripción calculada automáticamente a partir de código del artículo</t>
        </r>
      </text>
    </comment>
    <comment ref="C651" authorId="2">
      <text>
        <r>
          <rPr>
            <sz val="11"/>
            <color theme="1"/>
            <rFont val="Calibri"/>
            <family val="2"/>
            <scheme val="minor"/>
          </rPr>
          <t>Seleccione un valor de la lista</t>
        </r>
      </text>
    </comment>
    <comment ref="D651" authorId="2">
      <text>
        <r>
          <rPr>
            <sz val="11"/>
            <color theme="1"/>
            <rFont val="Calibri"/>
            <family val="2"/>
            <scheme val="minor"/>
          </rPr>
          <t>Introduzca un número con dos decimales como máximo. Debe ser igual o mayor a la "Cantidad Real Consumida"</t>
        </r>
      </text>
    </comment>
    <comment ref="E651" authorId="2">
      <text>
        <r>
          <rPr>
            <sz val="11"/>
            <color theme="1"/>
            <rFont val="Calibri"/>
            <family val="2"/>
            <scheme val="minor"/>
          </rPr>
          <t>Introduzca un número con dos decimales como máximo</t>
        </r>
      </text>
    </comment>
    <comment ref="F651" authorId="2">
      <text>
        <r>
          <rPr>
            <sz val="11"/>
            <color theme="1"/>
            <rFont val="Calibri"/>
            <family val="2"/>
            <scheme val="minor"/>
          </rPr>
          <t>Monto calculado automáticamente por el sistema</t>
        </r>
      </text>
    </comment>
    <comment ref="A657" authorId="2">
      <text>
        <r>
          <rPr>
            <sz val="11"/>
            <color theme="1"/>
            <rFont val="Calibri"/>
            <family val="2"/>
            <scheme val="minor"/>
          </rPr>
          <t>Introducir un texto con el nombre o referencia de la contratación</t>
        </r>
      </text>
    </comment>
    <comment ref="B657" authorId="2">
      <text>
        <r>
          <rPr>
            <sz val="11"/>
            <color theme="1"/>
            <rFont val="Calibri"/>
            <family val="2"/>
            <scheme val="minor"/>
          </rPr>
          <t>Introduzca un texto con la finalidad de la contratación</t>
        </r>
      </text>
    </comment>
    <comment ref="C657" authorId="2">
      <text>
        <r>
          <rPr>
            <sz val="11"/>
            <color theme="1"/>
            <rFont val="Calibri"/>
            <family val="2"/>
            <scheme val="minor"/>
          </rPr>
          <t>Seleccionar un valor del listado</t>
        </r>
      </text>
    </comment>
    <comment ref="D657" authorId="2">
      <text>
        <r>
          <rPr>
            <sz val="11"/>
            <color theme="1"/>
            <rFont val="Calibri"/>
            <family val="2"/>
            <scheme val="minor"/>
          </rPr>
          <t>Seleccione el tipo de procedimiento</t>
        </r>
      </text>
    </comment>
    <comment ref="E657" authorId="2">
      <text>
        <r>
          <rPr>
            <sz val="11"/>
            <color theme="1"/>
            <rFont val="Calibri"/>
            <family val="2"/>
            <scheme val="minor"/>
          </rPr>
          <t>Seleccione un valor de la lista</t>
        </r>
      </text>
    </comment>
    <comment ref="F657" authorId="2">
      <text>
        <r>
          <rPr>
            <sz val="11"/>
            <color theme="1"/>
            <rFont val="Calibri"/>
            <family val="2"/>
            <scheme val="minor"/>
          </rPr>
          <t>Introduzca el código SNIP</t>
        </r>
      </text>
    </comment>
    <comment ref="C658" authorId="2">
      <text>
        <r>
          <rPr>
            <sz val="11"/>
            <color theme="1"/>
            <rFont val="Calibri"/>
            <family val="2"/>
            <scheme val="minor"/>
          </rPr>
          <t>Introduzca la fecha de inicio del proceso, en formato dd-mm-aaaa</t>
        </r>
      </text>
    </comment>
    <comment ref="F6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text/>
    </comment>
    <comment ref="C660" authorId="2">
      <text>
        <r>
          <rPr>
            <sz val="11"/>
            <color theme="1"/>
            <rFont val="Calibri"/>
            <family val="2"/>
            <scheme val="minor"/>
          </rPr>
          <t>Introduzca la fecha prevista de adjudicación, en formato dd-mm-aaaa</t>
        </r>
      </text>
    </comment>
    <comment ref="F660" authorId="2">
      <text/>
    </comment>
    <comment ref="F661" authorId="2">
      <text/>
    </comment>
    <comment ref="A663" authorId="2">
      <text>
        <r>
          <rPr>
            <sz val="11"/>
            <color theme="1"/>
            <rFont val="Calibri"/>
            <family val="2"/>
            <scheme val="minor"/>
          </rPr>
          <t>Introduzca un codigo UNSPSC</t>
        </r>
      </text>
    </comment>
    <comment ref="B663" authorId="2">
      <text>
        <r>
          <rPr>
            <sz val="11"/>
            <color theme="1"/>
            <rFont val="Calibri"/>
            <family val="2"/>
            <scheme val="minor"/>
          </rPr>
          <t>Descripción calculada automáticamente a partir de código del artículo</t>
        </r>
      </text>
    </comment>
    <comment ref="C663" authorId="2">
      <text>
        <r>
          <rPr>
            <sz val="11"/>
            <color theme="1"/>
            <rFont val="Calibri"/>
            <family val="2"/>
            <scheme val="minor"/>
          </rPr>
          <t>Seleccione un valor de la lista</t>
        </r>
      </text>
    </comment>
    <comment ref="D663" authorId="2">
      <text>
        <r>
          <rPr>
            <sz val="11"/>
            <color theme="1"/>
            <rFont val="Calibri"/>
            <family val="2"/>
            <scheme val="minor"/>
          </rPr>
          <t>Introduzca un número con dos decimales como máximo. Debe ser igual o mayor a la "Cantidad Real Consumida"</t>
        </r>
      </text>
    </comment>
    <comment ref="E663" authorId="2">
      <text>
        <r>
          <rPr>
            <sz val="11"/>
            <color theme="1"/>
            <rFont val="Calibri"/>
            <family val="2"/>
            <scheme val="minor"/>
          </rPr>
          <t>Introduzca un número con dos decimales como máximo</t>
        </r>
      </text>
    </comment>
    <comment ref="F663" authorId="2">
      <text>
        <r>
          <rPr>
            <sz val="11"/>
            <color theme="1"/>
            <rFont val="Calibri"/>
            <family val="2"/>
            <scheme val="minor"/>
          </rPr>
          <t>Monto calculado automáticamente por el sistema</t>
        </r>
      </text>
    </comment>
    <comment ref="A669" authorId="2">
      <text>
        <r>
          <rPr>
            <sz val="11"/>
            <color theme="1"/>
            <rFont val="Calibri"/>
            <family val="2"/>
            <scheme val="minor"/>
          </rPr>
          <t>Introducir un texto con el nombre o referencia de la contratación</t>
        </r>
      </text>
    </comment>
    <comment ref="B669" authorId="2">
      <text>
        <r>
          <rPr>
            <sz val="11"/>
            <color theme="1"/>
            <rFont val="Calibri"/>
            <family val="2"/>
            <scheme val="minor"/>
          </rPr>
          <t>Introduzca un texto con la finalidad de la contratación</t>
        </r>
      </text>
    </comment>
    <comment ref="C669" authorId="2">
      <text>
        <r>
          <rPr>
            <sz val="11"/>
            <color theme="1"/>
            <rFont val="Calibri"/>
            <family val="2"/>
            <scheme val="minor"/>
          </rPr>
          <t>Seleccionar un valor del listado</t>
        </r>
      </text>
    </comment>
    <comment ref="D669" authorId="2">
      <text>
        <r>
          <rPr>
            <sz val="11"/>
            <color theme="1"/>
            <rFont val="Calibri"/>
            <family val="2"/>
            <scheme val="minor"/>
          </rPr>
          <t>Seleccione el tipo de procedimiento</t>
        </r>
      </text>
    </comment>
    <comment ref="E669" authorId="2">
      <text>
        <r>
          <rPr>
            <sz val="11"/>
            <color theme="1"/>
            <rFont val="Calibri"/>
            <family val="2"/>
            <scheme val="minor"/>
          </rPr>
          <t>Seleccione un valor de la lista</t>
        </r>
      </text>
    </comment>
    <comment ref="F669" authorId="2">
      <text>
        <r>
          <rPr>
            <sz val="11"/>
            <color theme="1"/>
            <rFont val="Calibri"/>
            <family val="2"/>
            <scheme val="minor"/>
          </rPr>
          <t>Introduzca el código SNIP</t>
        </r>
      </text>
    </comment>
    <comment ref="C670" authorId="2">
      <text>
        <r>
          <rPr>
            <sz val="11"/>
            <color theme="1"/>
            <rFont val="Calibri"/>
            <family val="2"/>
            <scheme val="minor"/>
          </rPr>
          <t>Introduzca la fecha de inicio del proceso, en formato dd-mm-aaaa</t>
        </r>
      </text>
    </comment>
    <comment ref="F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text/>
    </comment>
    <comment ref="C672" authorId="2">
      <text>
        <r>
          <rPr>
            <sz val="11"/>
            <color theme="1"/>
            <rFont val="Calibri"/>
            <family val="2"/>
            <scheme val="minor"/>
          </rPr>
          <t>Introduzca la fecha prevista de adjudicación, en formato dd-mm-aaaa</t>
        </r>
      </text>
    </comment>
    <comment ref="F672" authorId="2">
      <text/>
    </comment>
    <comment ref="F673" authorId="2">
      <text/>
    </comment>
    <comment ref="A675" authorId="2">
      <text>
        <r>
          <rPr>
            <sz val="11"/>
            <color theme="1"/>
            <rFont val="Calibri"/>
            <family val="2"/>
            <scheme val="minor"/>
          </rPr>
          <t>Introduzca un codigo UNSPSC</t>
        </r>
      </text>
    </comment>
    <comment ref="B675" authorId="2">
      <text>
        <r>
          <rPr>
            <sz val="11"/>
            <color theme="1"/>
            <rFont val="Calibri"/>
            <family val="2"/>
            <scheme val="minor"/>
          </rPr>
          <t>Descripción calculada automáticamente a partir de código del artículo</t>
        </r>
      </text>
    </comment>
    <comment ref="C675" authorId="2">
      <text>
        <r>
          <rPr>
            <sz val="11"/>
            <color theme="1"/>
            <rFont val="Calibri"/>
            <family val="2"/>
            <scheme val="minor"/>
          </rPr>
          <t>Seleccione un valor de la lista</t>
        </r>
      </text>
    </comment>
    <comment ref="D675" authorId="2">
      <text>
        <r>
          <rPr>
            <sz val="11"/>
            <color theme="1"/>
            <rFont val="Calibri"/>
            <family val="2"/>
            <scheme val="minor"/>
          </rPr>
          <t>Introduzca un número con dos decimales como máximo. Debe ser igual o mayor a la "Cantidad Real Consumida"</t>
        </r>
      </text>
    </comment>
    <comment ref="E675" authorId="2">
      <text>
        <r>
          <rPr>
            <sz val="11"/>
            <color theme="1"/>
            <rFont val="Calibri"/>
            <family val="2"/>
            <scheme val="minor"/>
          </rPr>
          <t>Introduzca un número con dos decimales como máximo</t>
        </r>
      </text>
    </comment>
    <comment ref="F675" authorId="2">
      <text>
        <r>
          <rPr>
            <sz val="11"/>
            <color theme="1"/>
            <rFont val="Calibri"/>
            <family val="2"/>
            <scheme val="minor"/>
          </rPr>
          <t>Monto calculado automáticamente por el sistema</t>
        </r>
      </text>
    </comment>
    <comment ref="A684" authorId="2">
      <text>
        <r>
          <rPr>
            <sz val="11"/>
            <color theme="1"/>
            <rFont val="Calibri"/>
            <family val="2"/>
            <scheme val="minor"/>
          </rPr>
          <t>Introducir un texto con el nombre o referencia de la contratación</t>
        </r>
      </text>
    </comment>
    <comment ref="B684" authorId="2">
      <text>
        <r>
          <rPr>
            <sz val="11"/>
            <color theme="1"/>
            <rFont val="Calibri"/>
            <family val="2"/>
            <scheme val="minor"/>
          </rPr>
          <t>Introduzca un texto con la finalidad de la contratación</t>
        </r>
      </text>
    </comment>
    <comment ref="C684" authorId="2">
      <text>
        <r>
          <rPr>
            <sz val="11"/>
            <color theme="1"/>
            <rFont val="Calibri"/>
            <family val="2"/>
            <scheme val="minor"/>
          </rPr>
          <t>Seleccionar un valor del listado</t>
        </r>
      </text>
    </comment>
    <comment ref="D684" authorId="2">
      <text>
        <r>
          <rPr>
            <sz val="11"/>
            <color theme="1"/>
            <rFont val="Calibri"/>
            <family val="2"/>
            <scheme val="minor"/>
          </rPr>
          <t>Seleccione el tipo de procedimiento</t>
        </r>
      </text>
    </comment>
    <comment ref="E684" authorId="2">
      <text>
        <r>
          <rPr>
            <sz val="11"/>
            <color theme="1"/>
            <rFont val="Calibri"/>
            <family val="2"/>
            <scheme val="minor"/>
          </rPr>
          <t>Seleccione un valor de la lista</t>
        </r>
      </text>
    </comment>
    <comment ref="F684" authorId="2">
      <text>
        <r>
          <rPr>
            <sz val="11"/>
            <color theme="1"/>
            <rFont val="Calibri"/>
            <family val="2"/>
            <scheme val="minor"/>
          </rPr>
          <t>Introduzca el código SNIP</t>
        </r>
      </text>
    </comment>
    <comment ref="C685" authorId="2">
      <text>
        <r>
          <rPr>
            <sz val="11"/>
            <color theme="1"/>
            <rFont val="Calibri"/>
            <family val="2"/>
            <scheme val="minor"/>
          </rPr>
          <t>Introduzca la fecha de inicio del proceso, en formato dd-mm-aaaa</t>
        </r>
      </text>
    </comment>
    <comment ref="F68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2">
      <text/>
    </comment>
    <comment ref="C687" authorId="2">
      <text>
        <r>
          <rPr>
            <sz val="11"/>
            <color theme="1"/>
            <rFont val="Calibri"/>
            <family val="2"/>
            <scheme val="minor"/>
          </rPr>
          <t>Introduzca la fecha prevista de adjudicación, en formato dd-mm-aaaa</t>
        </r>
      </text>
    </comment>
    <comment ref="F687" authorId="2">
      <text/>
    </comment>
    <comment ref="F688" authorId="2">
      <text/>
    </comment>
    <comment ref="A690" authorId="2">
      <text>
        <r>
          <rPr>
            <sz val="11"/>
            <color theme="1"/>
            <rFont val="Calibri"/>
            <family val="2"/>
            <scheme val="minor"/>
          </rPr>
          <t>Introduzca un codigo UNSPSC</t>
        </r>
      </text>
    </comment>
    <comment ref="B690" authorId="2">
      <text>
        <r>
          <rPr>
            <sz val="11"/>
            <color theme="1"/>
            <rFont val="Calibri"/>
            <family val="2"/>
            <scheme val="minor"/>
          </rPr>
          <t>Descripción calculada automáticamente a partir de código del artículo</t>
        </r>
      </text>
    </comment>
    <comment ref="C690" authorId="2">
      <text>
        <r>
          <rPr>
            <sz val="11"/>
            <color theme="1"/>
            <rFont val="Calibri"/>
            <family val="2"/>
            <scheme val="minor"/>
          </rPr>
          <t>Seleccione un valor de la lista</t>
        </r>
      </text>
    </comment>
    <comment ref="D690" authorId="2">
      <text>
        <r>
          <rPr>
            <sz val="11"/>
            <color theme="1"/>
            <rFont val="Calibri"/>
            <family val="2"/>
            <scheme val="minor"/>
          </rPr>
          <t>Introduzca un número con dos decimales como máximo. Debe ser igual o mayor a la "Cantidad Real Consumida"</t>
        </r>
      </text>
    </comment>
    <comment ref="E690" authorId="2">
      <text>
        <r>
          <rPr>
            <sz val="11"/>
            <color theme="1"/>
            <rFont val="Calibri"/>
            <family val="2"/>
            <scheme val="minor"/>
          </rPr>
          <t>Introduzca un número con dos decimales como máximo</t>
        </r>
      </text>
    </comment>
    <comment ref="F690" authorId="2">
      <text>
        <r>
          <rPr>
            <sz val="11"/>
            <color theme="1"/>
            <rFont val="Calibri"/>
            <family val="2"/>
            <scheme val="minor"/>
          </rPr>
          <t>Monto calculado automáticamente por el sistema</t>
        </r>
      </text>
    </comment>
    <comment ref="A699" authorId="2">
      <text>
        <r>
          <rPr>
            <sz val="11"/>
            <color theme="1"/>
            <rFont val="Calibri"/>
            <family val="2"/>
            <scheme val="minor"/>
          </rPr>
          <t>Introducir un texto con el nombre o referencia de la contratación</t>
        </r>
      </text>
    </comment>
    <comment ref="B699" authorId="2">
      <text>
        <r>
          <rPr>
            <sz val="11"/>
            <color theme="1"/>
            <rFont val="Calibri"/>
            <family val="2"/>
            <scheme val="minor"/>
          </rPr>
          <t>Introduzca un texto con la finalidad de la contratación</t>
        </r>
      </text>
    </comment>
    <comment ref="C699" authorId="2">
      <text>
        <r>
          <rPr>
            <sz val="11"/>
            <color theme="1"/>
            <rFont val="Calibri"/>
            <family val="2"/>
            <scheme val="minor"/>
          </rPr>
          <t>Seleccionar un valor del listado</t>
        </r>
      </text>
    </comment>
    <comment ref="D699" authorId="2">
      <text>
        <r>
          <rPr>
            <sz val="11"/>
            <color theme="1"/>
            <rFont val="Calibri"/>
            <family val="2"/>
            <scheme val="minor"/>
          </rPr>
          <t>Seleccione el tipo de procedimiento</t>
        </r>
      </text>
    </comment>
    <comment ref="E699" authorId="2">
      <text>
        <r>
          <rPr>
            <sz val="11"/>
            <color theme="1"/>
            <rFont val="Calibri"/>
            <family val="2"/>
            <scheme val="minor"/>
          </rPr>
          <t>Seleccione un valor de la lista</t>
        </r>
      </text>
    </comment>
    <comment ref="F699" authorId="2">
      <text>
        <r>
          <rPr>
            <sz val="11"/>
            <color theme="1"/>
            <rFont val="Calibri"/>
            <family val="2"/>
            <scheme val="minor"/>
          </rPr>
          <t>Introduzca el código SNIP</t>
        </r>
      </text>
    </comment>
    <comment ref="C700" authorId="2">
      <text>
        <r>
          <rPr>
            <sz val="11"/>
            <color theme="1"/>
            <rFont val="Calibri"/>
            <family val="2"/>
            <scheme val="minor"/>
          </rPr>
          <t>Introduzca la fecha de inicio del proceso, en formato dd-mm-aaaa</t>
        </r>
      </text>
    </comment>
    <comment ref="F7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2">
      <text/>
    </comment>
    <comment ref="C702" authorId="2">
      <text>
        <r>
          <rPr>
            <sz val="11"/>
            <color theme="1"/>
            <rFont val="Calibri"/>
            <family val="2"/>
            <scheme val="minor"/>
          </rPr>
          <t>Introduzca la fecha prevista de adjudicación, en formato dd-mm-aaaa</t>
        </r>
      </text>
    </comment>
    <comment ref="F702" authorId="2">
      <text/>
    </comment>
    <comment ref="F703" authorId="2">
      <text/>
    </comment>
    <comment ref="A705" authorId="2">
      <text>
        <r>
          <rPr>
            <sz val="11"/>
            <color theme="1"/>
            <rFont val="Calibri"/>
            <family val="2"/>
            <scheme val="minor"/>
          </rPr>
          <t>Introduzca un codigo UNSPSC</t>
        </r>
      </text>
    </comment>
    <comment ref="B705" authorId="2">
      <text>
        <r>
          <rPr>
            <sz val="11"/>
            <color theme="1"/>
            <rFont val="Calibri"/>
            <family val="2"/>
            <scheme val="minor"/>
          </rPr>
          <t>Descripción calculada automáticamente a partir de código del artículo</t>
        </r>
      </text>
    </comment>
    <comment ref="C705" authorId="2">
      <text>
        <r>
          <rPr>
            <sz val="11"/>
            <color theme="1"/>
            <rFont val="Calibri"/>
            <family val="2"/>
            <scheme val="minor"/>
          </rPr>
          <t>Seleccione un valor de la lista</t>
        </r>
      </text>
    </comment>
    <comment ref="D705" authorId="2">
      <text>
        <r>
          <rPr>
            <sz val="11"/>
            <color theme="1"/>
            <rFont val="Calibri"/>
            <family val="2"/>
            <scheme val="minor"/>
          </rPr>
          <t>Introduzca un número con dos decimales como máximo. Debe ser igual o mayor a la "Cantidad Real Consumida"</t>
        </r>
      </text>
    </comment>
    <comment ref="E705" authorId="2">
      <text>
        <r>
          <rPr>
            <sz val="11"/>
            <color theme="1"/>
            <rFont val="Calibri"/>
            <family val="2"/>
            <scheme val="minor"/>
          </rPr>
          <t>Introduzca un número con dos decimales como máximo</t>
        </r>
      </text>
    </comment>
    <comment ref="F705" authorId="2">
      <text>
        <r>
          <rPr>
            <sz val="11"/>
            <color theme="1"/>
            <rFont val="Calibri"/>
            <family val="2"/>
            <scheme val="minor"/>
          </rPr>
          <t>Monto calculado automáticamente por el sistema</t>
        </r>
      </text>
    </comment>
    <comment ref="A731" authorId="2">
      <text>
        <r>
          <rPr>
            <sz val="11"/>
            <color theme="1"/>
            <rFont val="Calibri"/>
            <family val="2"/>
            <scheme val="minor"/>
          </rPr>
          <t>Introducir un texto con el nombre o referencia de la contratación</t>
        </r>
      </text>
    </comment>
    <comment ref="B731" authorId="2">
      <text>
        <r>
          <rPr>
            <sz val="11"/>
            <color theme="1"/>
            <rFont val="Calibri"/>
            <family val="2"/>
            <scheme val="minor"/>
          </rPr>
          <t>Introduzca un texto con la finalidad de la contratación</t>
        </r>
      </text>
    </comment>
    <comment ref="C731" authorId="2">
      <text>
        <r>
          <rPr>
            <sz val="11"/>
            <color theme="1"/>
            <rFont val="Calibri"/>
            <family val="2"/>
            <scheme val="minor"/>
          </rPr>
          <t>Seleccionar un valor del listado</t>
        </r>
      </text>
    </comment>
    <comment ref="D731" authorId="2">
      <text>
        <r>
          <rPr>
            <sz val="11"/>
            <color theme="1"/>
            <rFont val="Calibri"/>
            <family val="2"/>
            <scheme val="minor"/>
          </rPr>
          <t>Seleccione el tipo de procedimiento</t>
        </r>
      </text>
    </comment>
    <comment ref="E731" authorId="2">
      <text>
        <r>
          <rPr>
            <sz val="11"/>
            <color theme="1"/>
            <rFont val="Calibri"/>
            <family val="2"/>
            <scheme val="minor"/>
          </rPr>
          <t>Seleccione un valor de la lista</t>
        </r>
      </text>
    </comment>
    <comment ref="F731" authorId="2">
      <text>
        <r>
          <rPr>
            <sz val="11"/>
            <color theme="1"/>
            <rFont val="Calibri"/>
            <family val="2"/>
            <scheme val="minor"/>
          </rPr>
          <t>Introduzca el código SNIP</t>
        </r>
      </text>
    </comment>
    <comment ref="C732" authorId="2">
      <text>
        <r>
          <rPr>
            <sz val="11"/>
            <color theme="1"/>
            <rFont val="Calibri"/>
            <family val="2"/>
            <scheme val="minor"/>
          </rPr>
          <t>Introduzca la fecha de inicio del proceso, en formato dd-mm-aaaa</t>
        </r>
      </text>
    </comment>
    <comment ref="F7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text/>
    </comment>
    <comment ref="C734" authorId="2">
      <text>
        <r>
          <rPr>
            <sz val="11"/>
            <color theme="1"/>
            <rFont val="Calibri"/>
            <family val="2"/>
            <scheme val="minor"/>
          </rPr>
          <t>Introduzca la fecha prevista de adjudicación, en formato dd-mm-aaaa</t>
        </r>
      </text>
    </comment>
    <comment ref="F734" authorId="2">
      <text/>
    </comment>
    <comment ref="F735" authorId="2">
      <text/>
    </comment>
    <comment ref="A737" authorId="2">
      <text>
        <r>
          <rPr>
            <sz val="11"/>
            <color theme="1"/>
            <rFont val="Calibri"/>
            <family val="2"/>
            <scheme val="minor"/>
          </rPr>
          <t>Introduzca un codigo UNSPSC</t>
        </r>
      </text>
    </comment>
    <comment ref="B737" authorId="2">
      <text>
        <r>
          <rPr>
            <sz val="11"/>
            <color theme="1"/>
            <rFont val="Calibri"/>
            <family val="2"/>
            <scheme val="minor"/>
          </rPr>
          <t>Descripción calculada automáticamente a partir de código del artículo</t>
        </r>
      </text>
    </comment>
    <comment ref="C737" authorId="2">
      <text>
        <r>
          <rPr>
            <sz val="11"/>
            <color theme="1"/>
            <rFont val="Calibri"/>
            <family val="2"/>
            <scheme val="minor"/>
          </rPr>
          <t>Seleccione un valor de la lista</t>
        </r>
      </text>
    </comment>
    <comment ref="D737" authorId="2">
      <text>
        <r>
          <rPr>
            <sz val="11"/>
            <color theme="1"/>
            <rFont val="Calibri"/>
            <family val="2"/>
            <scheme val="minor"/>
          </rPr>
          <t>Introduzca un número con dos decimales como máximo. Debe ser igual o mayor a la "Cantidad Real Consumida"</t>
        </r>
      </text>
    </comment>
    <comment ref="E737" authorId="2">
      <text>
        <r>
          <rPr>
            <sz val="11"/>
            <color theme="1"/>
            <rFont val="Calibri"/>
            <family val="2"/>
            <scheme val="minor"/>
          </rPr>
          <t>Introduzca un número con dos decimales como máximo</t>
        </r>
      </text>
    </comment>
    <comment ref="F737" authorId="2">
      <text>
        <r>
          <rPr>
            <sz val="11"/>
            <color theme="1"/>
            <rFont val="Calibri"/>
            <family val="2"/>
            <scheme val="minor"/>
          </rPr>
          <t>Monto calculado automáticamente por el sistema</t>
        </r>
      </text>
    </comment>
    <comment ref="A779" authorId="2">
      <text>
        <r>
          <rPr>
            <sz val="11"/>
            <color theme="1"/>
            <rFont val="Calibri"/>
            <family val="2"/>
            <scheme val="minor"/>
          </rPr>
          <t>Introducir un texto con el nombre o referencia de la contratación</t>
        </r>
      </text>
    </comment>
    <comment ref="B779" authorId="2">
      <text>
        <r>
          <rPr>
            <sz val="11"/>
            <color theme="1"/>
            <rFont val="Calibri"/>
            <family val="2"/>
            <scheme val="minor"/>
          </rPr>
          <t>Introduzca un texto con la finalidad de la contratación</t>
        </r>
      </text>
    </comment>
    <comment ref="C779" authorId="2">
      <text>
        <r>
          <rPr>
            <sz val="11"/>
            <color theme="1"/>
            <rFont val="Calibri"/>
            <family val="2"/>
            <scheme val="minor"/>
          </rPr>
          <t>Seleccionar un valor del listado</t>
        </r>
      </text>
    </comment>
    <comment ref="D779" authorId="2">
      <text>
        <r>
          <rPr>
            <sz val="11"/>
            <color theme="1"/>
            <rFont val="Calibri"/>
            <family val="2"/>
            <scheme val="minor"/>
          </rPr>
          <t>Seleccione el tipo de procedimiento</t>
        </r>
      </text>
    </comment>
    <comment ref="E779" authorId="2">
      <text>
        <r>
          <rPr>
            <sz val="11"/>
            <color theme="1"/>
            <rFont val="Calibri"/>
            <family val="2"/>
            <scheme val="minor"/>
          </rPr>
          <t>Seleccione un valor de la lista</t>
        </r>
      </text>
    </comment>
    <comment ref="F779" authorId="2">
      <text>
        <r>
          <rPr>
            <sz val="11"/>
            <color theme="1"/>
            <rFont val="Calibri"/>
            <family val="2"/>
            <scheme val="minor"/>
          </rPr>
          <t>Introduzca el código SNIP</t>
        </r>
      </text>
    </comment>
    <comment ref="C780" authorId="2">
      <text>
        <r>
          <rPr>
            <sz val="11"/>
            <color theme="1"/>
            <rFont val="Calibri"/>
            <family val="2"/>
            <scheme val="minor"/>
          </rPr>
          <t>Introduzca la fecha de inicio del proceso, en formato dd-mm-aaaa</t>
        </r>
      </text>
    </comment>
    <comment ref="F7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2">
      <text/>
    </comment>
    <comment ref="C782" authorId="2">
      <text>
        <r>
          <rPr>
            <sz val="11"/>
            <color theme="1"/>
            <rFont val="Calibri"/>
            <family val="2"/>
            <scheme val="minor"/>
          </rPr>
          <t>Introduzca la fecha prevista de adjudicación, en formato dd-mm-aaaa</t>
        </r>
      </text>
    </comment>
    <comment ref="F782" authorId="2">
      <text/>
    </comment>
    <comment ref="F783" authorId="2">
      <text/>
    </comment>
    <comment ref="A785" authorId="2">
      <text>
        <r>
          <rPr>
            <sz val="11"/>
            <color theme="1"/>
            <rFont val="Calibri"/>
            <family val="2"/>
            <scheme val="minor"/>
          </rPr>
          <t>Introduzca un codigo UNSPSC</t>
        </r>
      </text>
    </comment>
    <comment ref="B785" authorId="2">
      <text>
        <r>
          <rPr>
            <sz val="11"/>
            <color theme="1"/>
            <rFont val="Calibri"/>
            <family val="2"/>
            <scheme val="minor"/>
          </rPr>
          <t>Descripción calculada automáticamente a partir de código del artículo</t>
        </r>
      </text>
    </comment>
    <comment ref="C785" authorId="2">
      <text>
        <r>
          <rPr>
            <sz val="11"/>
            <color theme="1"/>
            <rFont val="Calibri"/>
            <family val="2"/>
            <scheme val="minor"/>
          </rPr>
          <t>Seleccione un valor de la lista</t>
        </r>
      </text>
    </comment>
    <comment ref="D785" authorId="2">
      <text>
        <r>
          <rPr>
            <sz val="11"/>
            <color theme="1"/>
            <rFont val="Calibri"/>
            <family val="2"/>
            <scheme val="minor"/>
          </rPr>
          <t>Introduzca un número con dos decimales como máximo. Debe ser igual o mayor a la "Cantidad Real Consumida"</t>
        </r>
      </text>
    </comment>
    <comment ref="E785" authorId="2">
      <text>
        <r>
          <rPr>
            <sz val="11"/>
            <color theme="1"/>
            <rFont val="Calibri"/>
            <family val="2"/>
            <scheme val="minor"/>
          </rPr>
          <t>Introduzca un número con dos decimales como máximo</t>
        </r>
      </text>
    </comment>
    <comment ref="F785" authorId="2">
      <text>
        <r>
          <rPr>
            <sz val="11"/>
            <color theme="1"/>
            <rFont val="Calibri"/>
            <family val="2"/>
            <scheme val="minor"/>
          </rPr>
          <t>Monto calculado automáticamente por el sistema</t>
        </r>
      </text>
    </comment>
    <comment ref="A827" authorId="2">
      <text>
        <r>
          <rPr>
            <sz val="11"/>
            <color theme="1"/>
            <rFont val="Calibri"/>
            <family val="2"/>
            <scheme val="minor"/>
          </rPr>
          <t>Introducir un texto con el nombre o referencia de la contratación</t>
        </r>
      </text>
    </comment>
    <comment ref="B827" authorId="2">
      <text>
        <r>
          <rPr>
            <sz val="11"/>
            <color theme="1"/>
            <rFont val="Calibri"/>
            <family val="2"/>
            <scheme val="minor"/>
          </rPr>
          <t>Introduzca un texto con la finalidad de la contratación</t>
        </r>
      </text>
    </comment>
    <comment ref="C827" authorId="2">
      <text>
        <r>
          <rPr>
            <sz val="11"/>
            <color theme="1"/>
            <rFont val="Calibri"/>
            <family val="2"/>
            <scheme val="minor"/>
          </rPr>
          <t>Seleccionar un valor del listado</t>
        </r>
      </text>
    </comment>
    <comment ref="D827" authorId="2">
      <text>
        <r>
          <rPr>
            <sz val="11"/>
            <color theme="1"/>
            <rFont val="Calibri"/>
            <family val="2"/>
            <scheme val="minor"/>
          </rPr>
          <t>Seleccione el tipo de procedimiento</t>
        </r>
      </text>
    </comment>
    <comment ref="E827" authorId="2">
      <text>
        <r>
          <rPr>
            <sz val="11"/>
            <color theme="1"/>
            <rFont val="Calibri"/>
            <family val="2"/>
            <scheme val="minor"/>
          </rPr>
          <t>Seleccione un valor de la lista</t>
        </r>
      </text>
    </comment>
    <comment ref="F827" authorId="2">
      <text>
        <r>
          <rPr>
            <sz val="11"/>
            <color theme="1"/>
            <rFont val="Calibri"/>
            <family val="2"/>
            <scheme val="minor"/>
          </rPr>
          <t>Introduzca el código SNIP</t>
        </r>
      </text>
    </comment>
    <comment ref="C828" authorId="2">
      <text>
        <r>
          <rPr>
            <sz val="11"/>
            <color theme="1"/>
            <rFont val="Calibri"/>
            <family val="2"/>
            <scheme val="minor"/>
          </rPr>
          <t>Introduzca la fecha de inicio del proceso, en formato dd-mm-aaaa</t>
        </r>
      </text>
    </comment>
    <comment ref="F8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2">
      <text/>
    </comment>
    <comment ref="C830" authorId="2">
      <text>
        <r>
          <rPr>
            <sz val="11"/>
            <color theme="1"/>
            <rFont val="Calibri"/>
            <family val="2"/>
            <scheme val="minor"/>
          </rPr>
          <t>Introduzca la fecha prevista de adjudicación, en formato dd-mm-aaaa</t>
        </r>
      </text>
    </comment>
    <comment ref="F830" authorId="2">
      <text/>
    </comment>
    <comment ref="F831" authorId="2">
      <text/>
    </comment>
    <comment ref="A833" authorId="2">
      <text>
        <r>
          <rPr>
            <sz val="11"/>
            <color theme="1"/>
            <rFont val="Calibri"/>
            <family val="2"/>
            <scheme val="minor"/>
          </rPr>
          <t>Introduzca un codigo UNSPSC</t>
        </r>
      </text>
    </comment>
    <comment ref="B833" authorId="2">
      <text>
        <r>
          <rPr>
            <sz val="11"/>
            <color theme="1"/>
            <rFont val="Calibri"/>
            <family val="2"/>
            <scheme val="minor"/>
          </rPr>
          <t>Descripción calculada automáticamente a partir de código del artículo</t>
        </r>
      </text>
    </comment>
    <comment ref="C833" authorId="2">
      <text>
        <r>
          <rPr>
            <sz val="11"/>
            <color theme="1"/>
            <rFont val="Calibri"/>
            <family val="2"/>
            <scheme val="minor"/>
          </rPr>
          <t>Seleccione un valor de la lista</t>
        </r>
      </text>
    </comment>
    <comment ref="D833" authorId="2">
      <text>
        <r>
          <rPr>
            <sz val="11"/>
            <color theme="1"/>
            <rFont val="Calibri"/>
            <family val="2"/>
            <scheme val="minor"/>
          </rPr>
          <t>Introduzca un número con dos decimales como máximo. Debe ser igual o mayor a la "Cantidad Real Consumida"</t>
        </r>
      </text>
    </comment>
    <comment ref="E833" authorId="2">
      <text>
        <r>
          <rPr>
            <sz val="11"/>
            <color theme="1"/>
            <rFont val="Calibri"/>
            <family val="2"/>
            <scheme val="minor"/>
          </rPr>
          <t>Introduzca un número con dos decimales como máximo</t>
        </r>
      </text>
    </comment>
    <comment ref="F833" authorId="2">
      <text>
        <r>
          <rPr>
            <sz val="11"/>
            <color theme="1"/>
            <rFont val="Calibri"/>
            <family val="2"/>
            <scheme val="minor"/>
          </rPr>
          <t>Monto calculado automáticamente por el sistema</t>
        </r>
      </text>
    </comment>
    <comment ref="A843" authorId="2">
      <text>
        <r>
          <rPr>
            <sz val="11"/>
            <color theme="1"/>
            <rFont val="Calibri"/>
            <family val="2"/>
            <scheme val="minor"/>
          </rPr>
          <t>Introducir un texto con el nombre o referencia de la contratación</t>
        </r>
      </text>
    </comment>
    <comment ref="B843" authorId="2">
      <text>
        <r>
          <rPr>
            <sz val="11"/>
            <color theme="1"/>
            <rFont val="Calibri"/>
            <family val="2"/>
            <scheme val="minor"/>
          </rPr>
          <t>Introduzca un texto con la finalidad de la contratación</t>
        </r>
      </text>
    </comment>
    <comment ref="C843" authorId="2">
      <text>
        <r>
          <rPr>
            <sz val="11"/>
            <color theme="1"/>
            <rFont val="Calibri"/>
            <family val="2"/>
            <scheme val="minor"/>
          </rPr>
          <t>Seleccionar un valor del listado</t>
        </r>
      </text>
    </comment>
    <comment ref="D843" authorId="2">
      <text>
        <r>
          <rPr>
            <sz val="11"/>
            <color theme="1"/>
            <rFont val="Calibri"/>
            <family val="2"/>
            <scheme val="minor"/>
          </rPr>
          <t>Seleccione el tipo de procedimiento</t>
        </r>
      </text>
    </comment>
    <comment ref="E843" authorId="2">
      <text>
        <r>
          <rPr>
            <sz val="11"/>
            <color theme="1"/>
            <rFont val="Calibri"/>
            <family val="2"/>
            <scheme val="minor"/>
          </rPr>
          <t>Seleccione un valor de la lista</t>
        </r>
      </text>
    </comment>
    <comment ref="F843" authorId="2">
      <text>
        <r>
          <rPr>
            <sz val="11"/>
            <color theme="1"/>
            <rFont val="Calibri"/>
            <family val="2"/>
            <scheme val="minor"/>
          </rPr>
          <t>Introduzca el código SNIP</t>
        </r>
      </text>
    </comment>
    <comment ref="C844" authorId="2">
      <text>
        <r>
          <rPr>
            <sz val="11"/>
            <color theme="1"/>
            <rFont val="Calibri"/>
            <family val="2"/>
            <scheme val="minor"/>
          </rPr>
          <t>Introduzca la fecha de inicio del proceso, en formato dd-mm-aaaa</t>
        </r>
      </text>
    </comment>
    <comment ref="F8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2">
      <text/>
    </comment>
    <comment ref="C846" authorId="2">
      <text>
        <r>
          <rPr>
            <sz val="11"/>
            <color theme="1"/>
            <rFont val="Calibri"/>
            <family val="2"/>
            <scheme val="minor"/>
          </rPr>
          <t>Introduzca la fecha prevista de adjudicación, en formato dd-mm-aaaa</t>
        </r>
      </text>
    </comment>
    <comment ref="F846" authorId="2">
      <text/>
    </comment>
    <comment ref="F847" authorId="2">
      <text/>
    </comment>
    <comment ref="A849" authorId="2">
      <text>
        <r>
          <rPr>
            <sz val="11"/>
            <color theme="1"/>
            <rFont val="Calibri"/>
            <family val="2"/>
            <scheme val="minor"/>
          </rPr>
          <t>Introduzca un codigo UNSPSC</t>
        </r>
      </text>
    </comment>
    <comment ref="B849" authorId="2">
      <text>
        <r>
          <rPr>
            <sz val="11"/>
            <color theme="1"/>
            <rFont val="Calibri"/>
            <family val="2"/>
            <scheme val="minor"/>
          </rPr>
          <t>Descripción calculada automáticamente a partir de código del artículo</t>
        </r>
      </text>
    </comment>
    <comment ref="C849" authorId="2">
      <text>
        <r>
          <rPr>
            <sz val="11"/>
            <color theme="1"/>
            <rFont val="Calibri"/>
            <family val="2"/>
            <scheme val="minor"/>
          </rPr>
          <t>Seleccione un valor de la lista</t>
        </r>
      </text>
    </comment>
    <comment ref="D849" authorId="2">
      <text>
        <r>
          <rPr>
            <sz val="11"/>
            <color theme="1"/>
            <rFont val="Calibri"/>
            <family val="2"/>
            <scheme val="minor"/>
          </rPr>
          <t>Introduzca un número con dos decimales como máximo. Debe ser igual o mayor a la "Cantidad Real Consumida"</t>
        </r>
      </text>
    </comment>
    <comment ref="E849" authorId="2">
      <text>
        <r>
          <rPr>
            <sz val="11"/>
            <color theme="1"/>
            <rFont val="Calibri"/>
            <family val="2"/>
            <scheme val="minor"/>
          </rPr>
          <t>Introduzca un número con dos decimales como máximo</t>
        </r>
      </text>
    </comment>
    <comment ref="F849" authorId="2">
      <text>
        <r>
          <rPr>
            <sz val="11"/>
            <color theme="1"/>
            <rFont val="Calibri"/>
            <family val="2"/>
            <scheme val="minor"/>
          </rPr>
          <t>Monto calculado automáticamente por el sistema</t>
        </r>
      </text>
    </comment>
    <comment ref="A857" authorId="2">
      <text>
        <r>
          <rPr>
            <sz val="11"/>
            <color theme="1"/>
            <rFont val="Calibri"/>
            <family val="2"/>
            <scheme val="minor"/>
          </rPr>
          <t>Introducir un texto con el nombre o referencia de la contratación</t>
        </r>
      </text>
    </comment>
    <comment ref="B857" authorId="2">
      <text>
        <r>
          <rPr>
            <sz val="11"/>
            <color theme="1"/>
            <rFont val="Calibri"/>
            <family val="2"/>
            <scheme val="minor"/>
          </rPr>
          <t>Introduzca un texto con la finalidad de la contratación</t>
        </r>
      </text>
    </comment>
    <comment ref="C857" authorId="2">
      <text>
        <r>
          <rPr>
            <sz val="11"/>
            <color theme="1"/>
            <rFont val="Calibri"/>
            <family val="2"/>
            <scheme val="minor"/>
          </rPr>
          <t>Seleccionar un valor del listado</t>
        </r>
      </text>
    </comment>
    <comment ref="D857" authorId="2">
      <text>
        <r>
          <rPr>
            <sz val="11"/>
            <color theme="1"/>
            <rFont val="Calibri"/>
            <family val="2"/>
            <scheme val="minor"/>
          </rPr>
          <t>Seleccione el tipo de procedimiento</t>
        </r>
      </text>
    </comment>
    <comment ref="E857" authorId="2">
      <text>
        <r>
          <rPr>
            <sz val="11"/>
            <color theme="1"/>
            <rFont val="Calibri"/>
            <family val="2"/>
            <scheme val="minor"/>
          </rPr>
          <t>Seleccione un valor de la lista</t>
        </r>
      </text>
    </comment>
    <comment ref="F857" authorId="2">
      <text>
        <r>
          <rPr>
            <sz val="11"/>
            <color theme="1"/>
            <rFont val="Calibri"/>
            <family val="2"/>
            <scheme val="minor"/>
          </rPr>
          <t>Introduzca el código SNIP</t>
        </r>
      </text>
    </comment>
    <comment ref="C858" authorId="2">
      <text>
        <r>
          <rPr>
            <sz val="11"/>
            <color theme="1"/>
            <rFont val="Calibri"/>
            <family val="2"/>
            <scheme val="minor"/>
          </rPr>
          <t>Introduzca la fecha de inicio del proceso, en formato dd-mm-aaaa</t>
        </r>
      </text>
    </comment>
    <comment ref="F8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2">
      <text/>
    </comment>
    <comment ref="C860" authorId="2">
      <text>
        <r>
          <rPr>
            <sz val="11"/>
            <color theme="1"/>
            <rFont val="Calibri"/>
            <family val="2"/>
            <scheme val="minor"/>
          </rPr>
          <t>Introduzca la fecha prevista de adjudicación, en formato dd-mm-aaaa</t>
        </r>
      </text>
    </comment>
    <comment ref="F860" authorId="2">
      <text/>
    </comment>
    <comment ref="F861" authorId="2">
      <text/>
    </comment>
    <comment ref="A863" authorId="2">
      <text>
        <r>
          <rPr>
            <sz val="11"/>
            <color theme="1"/>
            <rFont val="Calibri"/>
            <family val="2"/>
            <scheme val="minor"/>
          </rPr>
          <t>Introduzca un codigo UNSPSC</t>
        </r>
      </text>
    </comment>
    <comment ref="B863" authorId="2">
      <text>
        <r>
          <rPr>
            <sz val="11"/>
            <color theme="1"/>
            <rFont val="Calibri"/>
            <family val="2"/>
            <scheme val="minor"/>
          </rPr>
          <t>Descripción calculada automáticamente a partir de código del artículo</t>
        </r>
      </text>
    </comment>
    <comment ref="C863" authorId="2">
      <text>
        <r>
          <rPr>
            <sz val="11"/>
            <color theme="1"/>
            <rFont val="Calibri"/>
            <family val="2"/>
            <scheme val="minor"/>
          </rPr>
          <t>Seleccione un valor de la lista</t>
        </r>
      </text>
    </comment>
    <comment ref="D863" authorId="2">
      <text>
        <r>
          <rPr>
            <sz val="11"/>
            <color theme="1"/>
            <rFont val="Calibri"/>
            <family val="2"/>
            <scheme val="minor"/>
          </rPr>
          <t>Introduzca un número con dos decimales como máximo. Debe ser igual o mayor a la "Cantidad Real Consumida"</t>
        </r>
      </text>
    </comment>
    <comment ref="E863" authorId="2">
      <text>
        <r>
          <rPr>
            <sz val="11"/>
            <color theme="1"/>
            <rFont val="Calibri"/>
            <family val="2"/>
            <scheme val="minor"/>
          </rPr>
          <t>Introduzca un número con dos decimales como máximo</t>
        </r>
      </text>
    </comment>
    <comment ref="F863" authorId="2">
      <text>
        <r>
          <rPr>
            <sz val="11"/>
            <color theme="1"/>
            <rFont val="Calibri"/>
            <family val="2"/>
            <scheme val="minor"/>
          </rPr>
          <t>Monto calculado automáticamente por el sistema</t>
        </r>
      </text>
    </comment>
    <comment ref="A871" authorId="2">
      <text>
        <r>
          <rPr>
            <sz val="11"/>
            <color theme="1"/>
            <rFont val="Calibri"/>
            <family val="2"/>
            <scheme val="minor"/>
          </rPr>
          <t>Introducir un texto con el nombre o referencia de la contratación</t>
        </r>
      </text>
    </comment>
    <comment ref="B871" authorId="2">
      <text>
        <r>
          <rPr>
            <sz val="11"/>
            <color theme="1"/>
            <rFont val="Calibri"/>
            <family val="2"/>
            <scheme val="minor"/>
          </rPr>
          <t>Introduzca un texto con la finalidad de la contratación</t>
        </r>
      </text>
    </comment>
    <comment ref="C871" authorId="2">
      <text>
        <r>
          <rPr>
            <sz val="11"/>
            <color theme="1"/>
            <rFont val="Calibri"/>
            <family val="2"/>
            <scheme val="minor"/>
          </rPr>
          <t>Seleccionar un valor del listado</t>
        </r>
      </text>
    </comment>
    <comment ref="D871" authorId="2">
      <text>
        <r>
          <rPr>
            <sz val="11"/>
            <color theme="1"/>
            <rFont val="Calibri"/>
            <family val="2"/>
            <scheme val="minor"/>
          </rPr>
          <t>Seleccione el tipo de procedimiento</t>
        </r>
      </text>
    </comment>
    <comment ref="E871" authorId="2">
      <text>
        <r>
          <rPr>
            <sz val="11"/>
            <color theme="1"/>
            <rFont val="Calibri"/>
            <family val="2"/>
            <scheme val="minor"/>
          </rPr>
          <t>Seleccione un valor de la lista</t>
        </r>
      </text>
    </comment>
    <comment ref="F871" authorId="2">
      <text>
        <r>
          <rPr>
            <sz val="11"/>
            <color theme="1"/>
            <rFont val="Calibri"/>
            <family val="2"/>
            <scheme val="minor"/>
          </rPr>
          <t>Introduzca el código SNIP</t>
        </r>
      </text>
    </comment>
    <comment ref="C872" authorId="2">
      <text>
        <r>
          <rPr>
            <sz val="11"/>
            <color theme="1"/>
            <rFont val="Calibri"/>
            <family val="2"/>
            <scheme val="minor"/>
          </rPr>
          <t>Introduzca la fecha de inicio del proceso, en formato dd-mm-aaaa</t>
        </r>
      </text>
    </comment>
    <comment ref="F8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2">
      <text/>
    </comment>
    <comment ref="C874" authorId="2">
      <text>
        <r>
          <rPr>
            <sz val="11"/>
            <color theme="1"/>
            <rFont val="Calibri"/>
            <family val="2"/>
            <scheme val="minor"/>
          </rPr>
          <t>Introduzca la fecha prevista de adjudicación, en formato dd-mm-aaaa</t>
        </r>
      </text>
    </comment>
    <comment ref="F874" authorId="2">
      <text/>
    </comment>
    <comment ref="F875" authorId="2">
      <text/>
    </comment>
    <comment ref="A877" authorId="2">
      <text>
        <r>
          <rPr>
            <sz val="11"/>
            <color theme="1"/>
            <rFont val="Calibri"/>
            <family val="2"/>
            <scheme val="minor"/>
          </rPr>
          <t>Introduzca un codigo UNSPSC</t>
        </r>
      </text>
    </comment>
    <comment ref="B877" authorId="2">
      <text>
        <r>
          <rPr>
            <sz val="11"/>
            <color theme="1"/>
            <rFont val="Calibri"/>
            <family val="2"/>
            <scheme val="minor"/>
          </rPr>
          <t>Descripción calculada automáticamente a partir de código del artículo</t>
        </r>
      </text>
    </comment>
    <comment ref="C877" authorId="2">
      <text>
        <r>
          <rPr>
            <sz val="11"/>
            <color theme="1"/>
            <rFont val="Calibri"/>
            <family val="2"/>
            <scheme val="minor"/>
          </rPr>
          <t>Seleccione un valor de la lista</t>
        </r>
      </text>
    </comment>
    <comment ref="D877" authorId="2">
      <text>
        <r>
          <rPr>
            <sz val="11"/>
            <color theme="1"/>
            <rFont val="Calibri"/>
            <family val="2"/>
            <scheme val="minor"/>
          </rPr>
          <t>Introduzca un número con dos decimales como máximo. Debe ser igual o mayor a la "Cantidad Real Consumida"</t>
        </r>
      </text>
    </comment>
    <comment ref="E877" authorId="2">
      <text>
        <r>
          <rPr>
            <sz val="11"/>
            <color theme="1"/>
            <rFont val="Calibri"/>
            <family val="2"/>
            <scheme val="minor"/>
          </rPr>
          <t>Introduzca un número con dos decimales como máximo</t>
        </r>
      </text>
    </comment>
    <comment ref="F877" authorId="2">
      <text>
        <r>
          <rPr>
            <sz val="11"/>
            <color theme="1"/>
            <rFont val="Calibri"/>
            <family val="2"/>
            <scheme val="minor"/>
          </rPr>
          <t>Monto calculado automáticamente por el sistema</t>
        </r>
      </text>
    </comment>
    <comment ref="A882" authorId="2">
      <text>
        <r>
          <rPr>
            <sz val="11"/>
            <color theme="1"/>
            <rFont val="Calibri"/>
            <family val="2"/>
            <scheme val="minor"/>
          </rPr>
          <t>Introducir un texto con el nombre o referencia de la contratación</t>
        </r>
      </text>
    </comment>
    <comment ref="B882" authorId="2">
      <text>
        <r>
          <rPr>
            <sz val="11"/>
            <color theme="1"/>
            <rFont val="Calibri"/>
            <family val="2"/>
            <scheme val="minor"/>
          </rPr>
          <t>Introduzca un texto con la finalidad de la contratación</t>
        </r>
      </text>
    </comment>
    <comment ref="C882" authorId="2">
      <text>
        <r>
          <rPr>
            <sz val="11"/>
            <color theme="1"/>
            <rFont val="Calibri"/>
            <family val="2"/>
            <scheme val="minor"/>
          </rPr>
          <t>Seleccionar un valor del listado</t>
        </r>
      </text>
    </comment>
    <comment ref="D882" authorId="2">
      <text>
        <r>
          <rPr>
            <sz val="11"/>
            <color theme="1"/>
            <rFont val="Calibri"/>
            <family val="2"/>
            <scheme val="minor"/>
          </rPr>
          <t>Seleccione el tipo de procedimiento</t>
        </r>
      </text>
    </comment>
    <comment ref="E882" authorId="2">
      <text>
        <r>
          <rPr>
            <sz val="11"/>
            <color theme="1"/>
            <rFont val="Calibri"/>
            <family val="2"/>
            <scheme val="minor"/>
          </rPr>
          <t>Seleccione un valor de la lista</t>
        </r>
      </text>
    </comment>
    <comment ref="F882" authorId="2">
      <text>
        <r>
          <rPr>
            <sz val="11"/>
            <color theme="1"/>
            <rFont val="Calibri"/>
            <family val="2"/>
            <scheme val="minor"/>
          </rPr>
          <t>Introduzca el código SNIP</t>
        </r>
      </text>
    </comment>
    <comment ref="C883" authorId="2">
      <text>
        <r>
          <rPr>
            <sz val="11"/>
            <color theme="1"/>
            <rFont val="Calibri"/>
            <family val="2"/>
            <scheme val="minor"/>
          </rPr>
          <t>Introduzca la fecha de inicio del proceso, en formato dd-mm-aaaa</t>
        </r>
      </text>
    </comment>
    <comment ref="F8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text/>
    </comment>
    <comment ref="C885" authorId="2">
      <text>
        <r>
          <rPr>
            <sz val="11"/>
            <color theme="1"/>
            <rFont val="Calibri"/>
            <family val="2"/>
            <scheme val="minor"/>
          </rPr>
          <t>Introduzca la fecha prevista de adjudicación, en formato dd-mm-aaaa</t>
        </r>
      </text>
    </comment>
    <comment ref="F885" authorId="2">
      <text/>
    </comment>
    <comment ref="F886" authorId="2">
      <text/>
    </comment>
    <comment ref="A888" authorId="2">
      <text>
        <r>
          <rPr>
            <sz val="11"/>
            <color theme="1"/>
            <rFont val="Calibri"/>
            <family val="2"/>
            <scheme val="minor"/>
          </rPr>
          <t>Introduzca un codigo UNSPSC</t>
        </r>
      </text>
    </comment>
    <comment ref="B888" authorId="2">
      <text>
        <r>
          <rPr>
            <sz val="11"/>
            <color theme="1"/>
            <rFont val="Calibri"/>
            <family val="2"/>
            <scheme val="minor"/>
          </rPr>
          <t>Descripción calculada automáticamente a partir de código del artículo</t>
        </r>
      </text>
    </comment>
    <comment ref="C888" authorId="2">
      <text>
        <r>
          <rPr>
            <sz val="11"/>
            <color theme="1"/>
            <rFont val="Calibri"/>
            <family val="2"/>
            <scheme val="minor"/>
          </rPr>
          <t>Seleccione un valor de la lista</t>
        </r>
      </text>
    </comment>
    <comment ref="D888" authorId="2">
      <text>
        <r>
          <rPr>
            <sz val="11"/>
            <color theme="1"/>
            <rFont val="Calibri"/>
            <family val="2"/>
            <scheme val="minor"/>
          </rPr>
          <t>Introduzca un número con dos decimales como máximo. Debe ser igual o mayor a la "Cantidad Real Consumida"</t>
        </r>
      </text>
    </comment>
    <comment ref="E888" authorId="2">
      <text>
        <r>
          <rPr>
            <sz val="11"/>
            <color theme="1"/>
            <rFont val="Calibri"/>
            <family val="2"/>
            <scheme val="minor"/>
          </rPr>
          <t>Introduzca un número con dos decimales como máximo</t>
        </r>
      </text>
    </comment>
    <comment ref="F888" authorId="2">
      <text>
        <r>
          <rPr>
            <sz val="11"/>
            <color theme="1"/>
            <rFont val="Calibri"/>
            <family val="2"/>
            <scheme val="minor"/>
          </rPr>
          <t>Monto calculado automáticamente por el sistema</t>
        </r>
      </text>
    </comment>
    <comment ref="A906" authorId="2">
      <text>
        <r>
          <rPr>
            <sz val="11"/>
            <color theme="1"/>
            <rFont val="Calibri"/>
            <family val="2"/>
            <scheme val="minor"/>
          </rPr>
          <t>Introducir un texto con el nombre o referencia de la contratación</t>
        </r>
      </text>
    </comment>
    <comment ref="B906" authorId="2">
      <text>
        <r>
          <rPr>
            <sz val="11"/>
            <color theme="1"/>
            <rFont val="Calibri"/>
            <family val="2"/>
            <scheme val="minor"/>
          </rPr>
          <t>Introduzca un texto con la finalidad de la contratación</t>
        </r>
      </text>
    </comment>
    <comment ref="C906" authorId="2">
      <text>
        <r>
          <rPr>
            <sz val="11"/>
            <color theme="1"/>
            <rFont val="Calibri"/>
            <family val="2"/>
            <scheme val="minor"/>
          </rPr>
          <t>Seleccionar un valor del listado</t>
        </r>
      </text>
    </comment>
    <comment ref="D906" authorId="2">
      <text>
        <r>
          <rPr>
            <sz val="11"/>
            <color theme="1"/>
            <rFont val="Calibri"/>
            <family val="2"/>
            <scheme val="minor"/>
          </rPr>
          <t>Seleccione el tipo de procedimiento</t>
        </r>
      </text>
    </comment>
    <comment ref="E906" authorId="2">
      <text>
        <r>
          <rPr>
            <sz val="11"/>
            <color theme="1"/>
            <rFont val="Calibri"/>
            <family val="2"/>
            <scheme val="minor"/>
          </rPr>
          <t>Seleccione un valor de la lista</t>
        </r>
      </text>
    </comment>
    <comment ref="F906" authorId="2">
      <text>
        <r>
          <rPr>
            <sz val="11"/>
            <color theme="1"/>
            <rFont val="Calibri"/>
            <family val="2"/>
            <scheme val="minor"/>
          </rPr>
          <t>Introduzca el código SNIP</t>
        </r>
      </text>
    </comment>
    <comment ref="C907" authorId="2">
      <text>
        <r>
          <rPr>
            <sz val="11"/>
            <color theme="1"/>
            <rFont val="Calibri"/>
            <family val="2"/>
            <scheme val="minor"/>
          </rPr>
          <t>Introduzca la fecha de inicio del proceso, en formato dd-mm-aaaa</t>
        </r>
      </text>
    </comment>
    <comment ref="F9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2">
      <text/>
    </comment>
    <comment ref="C909" authorId="2">
      <text>
        <r>
          <rPr>
            <sz val="11"/>
            <color theme="1"/>
            <rFont val="Calibri"/>
            <family val="2"/>
            <scheme val="minor"/>
          </rPr>
          <t>Introduzca la fecha prevista de adjudicación, en formato dd-mm-aaaa</t>
        </r>
      </text>
    </comment>
    <comment ref="F909" authorId="2">
      <text/>
    </comment>
    <comment ref="F910" authorId="2">
      <text/>
    </comment>
    <comment ref="A912" authorId="2">
      <text>
        <r>
          <rPr>
            <sz val="11"/>
            <color theme="1"/>
            <rFont val="Calibri"/>
            <family val="2"/>
            <scheme val="minor"/>
          </rPr>
          <t>Introduzca un codigo UNSPSC</t>
        </r>
      </text>
    </comment>
    <comment ref="B912" authorId="2">
      <text>
        <r>
          <rPr>
            <sz val="11"/>
            <color theme="1"/>
            <rFont val="Calibri"/>
            <family val="2"/>
            <scheme val="minor"/>
          </rPr>
          <t>Descripción calculada automáticamente a partir de código del artículo</t>
        </r>
      </text>
    </comment>
    <comment ref="C912" authorId="2">
      <text>
        <r>
          <rPr>
            <sz val="11"/>
            <color theme="1"/>
            <rFont val="Calibri"/>
            <family val="2"/>
            <scheme val="minor"/>
          </rPr>
          <t>Seleccione un valor de la lista</t>
        </r>
      </text>
    </comment>
    <comment ref="D912" authorId="2">
      <text>
        <r>
          <rPr>
            <sz val="11"/>
            <color theme="1"/>
            <rFont val="Calibri"/>
            <family val="2"/>
            <scheme val="minor"/>
          </rPr>
          <t>Introduzca un número con dos decimales como máximo. Debe ser igual o mayor a la "Cantidad Real Consumida"</t>
        </r>
      </text>
    </comment>
    <comment ref="E912" authorId="2">
      <text>
        <r>
          <rPr>
            <sz val="11"/>
            <color theme="1"/>
            <rFont val="Calibri"/>
            <family val="2"/>
            <scheme val="minor"/>
          </rPr>
          <t>Introduzca un número con dos decimales como máximo</t>
        </r>
      </text>
    </comment>
    <comment ref="F912" authorId="2">
      <text>
        <r>
          <rPr>
            <sz val="11"/>
            <color theme="1"/>
            <rFont val="Calibri"/>
            <family val="2"/>
            <scheme val="minor"/>
          </rPr>
          <t>Monto calculado automáticamente por el sistema</t>
        </r>
      </text>
    </comment>
    <comment ref="A930" authorId="2">
      <text>
        <r>
          <rPr>
            <sz val="11"/>
            <color theme="1"/>
            <rFont val="Calibri"/>
            <family val="2"/>
            <scheme val="minor"/>
          </rPr>
          <t>Introducir un texto con el nombre o referencia de la contratación</t>
        </r>
      </text>
    </comment>
    <comment ref="B930" authorId="2">
      <text>
        <r>
          <rPr>
            <sz val="11"/>
            <color theme="1"/>
            <rFont val="Calibri"/>
            <family val="2"/>
            <scheme val="minor"/>
          </rPr>
          <t>Introduzca un texto con la finalidad de la contratación</t>
        </r>
      </text>
    </comment>
    <comment ref="C930" authorId="2">
      <text>
        <r>
          <rPr>
            <sz val="11"/>
            <color theme="1"/>
            <rFont val="Calibri"/>
            <family val="2"/>
            <scheme val="minor"/>
          </rPr>
          <t>Seleccionar un valor del listado</t>
        </r>
      </text>
    </comment>
    <comment ref="D930" authorId="2">
      <text>
        <r>
          <rPr>
            <sz val="11"/>
            <color theme="1"/>
            <rFont val="Calibri"/>
            <family val="2"/>
            <scheme val="minor"/>
          </rPr>
          <t>Seleccione el tipo de procedimiento</t>
        </r>
      </text>
    </comment>
    <comment ref="E930" authorId="2">
      <text>
        <r>
          <rPr>
            <sz val="11"/>
            <color theme="1"/>
            <rFont val="Calibri"/>
            <family val="2"/>
            <scheme val="minor"/>
          </rPr>
          <t>Seleccione un valor de la lista</t>
        </r>
      </text>
    </comment>
    <comment ref="F930" authorId="2">
      <text>
        <r>
          <rPr>
            <sz val="11"/>
            <color theme="1"/>
            <rFont val="Calibri"/>
            <family val="2"/>
            <scheme val="minor"/>
          </rPr>
          <t>Introduzca el código SNIP</t>
        </r>
      </text>
    </comment>
    <comment ref="C931" authorId="2">
      <text>
        <r>
          <rPr>
            <sz val="11"/>
            <color theme="1"/>
            <rFont val="Calibri"/>
            <family val="2"/>
            <scheme val="minor"/>
          </rPr>
          <t>Introduzca la fecha de inicio del proceso, en formato dd-mm-aaaa</t>
        </r>
      </text>
    </comment>
    <comment ref="F9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2">
      <text/>
    </comment>
    <comment ref="C933" authorId="2">
      <text>
        <r>
          <rPr>
            <sz val="11"/>
            <color theme="1"/>
            <rFont val="Calibri"/>
            <family val="2"/>
            <scheme val="minor"/>
          </rPr>
          <t>Introduzca la fecha prevista de adjudicación, en formato dd-mm-aaaa</t>
        </r>
      </text>
    </comment>
    <comment ref="F933" authorId="2">
      <text/>
    </comment>
    <comment ref="F934" authorId="2">
      <text/>
    </comment>
    <comment ref="A936" authorId="2">
      <text>
        <r>
          <rPr>
            <sz val="11"/>
            <color theme="1"/>
            <rFont val="Calibri"/>
            <family val="2"/>
            <scheme val="minor"/>
          </rPr>
          <t>Introduzca un codigo UNSPSC</t>
        </r>
      </text>
    </comment>
    <comment ref="B936" authorId="2">
      <text>
        <r>
          <rPr>
            <sz val="11"/>
            <color theme="1"/>
            <rFont val="Calibri"/>
            <family val="2"/>
            <scheme val="minor"/>
          </rPr>
          <t>Descripción calculada automáticamente a partir de código del artículo</t>
        </r>
      </text>
    </comment>
    <comment ref="C936" authorId="2">
      <text>
        <r>
          <rPr>
            <sz val="11"/>
            <color theme="1"/>
            <rFont val="Calibri"/>
            <family val="2"/>
            <scheme val="minor"/>
          </rPr>
          <t>Seleccione un valor de la lista</t>
        </r>
      </text>
    </comment>
    <comment ref="D936" authorId="2">
      <text>
        <r>
          <rPr>
            <sz val="11"/>
            <color theme="1"/>
            <rFont val="Calibri"/>
            <family val="2"/>
            <scheme val="minor"/>
          </rPr>
          <t>Introduzca un número con dos decimales como máximo. Debe ser igual o mayor a la "Cantidad Real Consumida"</t>
        </r>
      </text>
    </comment>
    <comment ref="E936" authorId="2">
      <text>
        <r>
          <rPr>
            <sz val="11"/>
            <color theme="1"/>
            <rFont val="Calibri"/>
            <family val="2"/>
            <scheme val="minor"/>
          </rPr>
          <t>Introduzca un número con dos decimales como máximo</t>
        </r>
      </text>
    </comment>
    <comment ref="F936" authorId="2">
      <text>
        <r>
          <rPr>
            <sz val="11"/>
            <color theme="1"/>
            <rFont val="Calibri"/>
            <family val="2"/>
            <scheme val="minor"/>
          </rPr>
          <t>Monto calculado automáticamente por el sistema</t>
        </r>
      </text>
    </comment>
    <comment ref="A941" authorId="2">
      <text>
        <r>
          <rPr>
            <sz val="11"/>
            <color theme="1"/>
            <rFont val="Calibri"/>
            <family val="2"/>
            <scheme val="minor"/>
          </rPr>
          <t>Introducir un texto con el nombre o referencia de la contratación</t>
        </r>
      </text>
    </comment>
    <comment ref="B941" authorId="2">
      <text>
        <r>
          <rPr>
            <sz val="11"/>
            <color theme="1"/>
            <rFont val="Calibri"/>
            <family val="2"/>
            <scheme val="minor"/>
          </rPr>
          <t>Introduzca un texto con la finalidad de la contratación</t>
        </r>
      </text>
    </comment>
    <comment ref="C941" authorId="2">
      <text>
        <r>
          <rPr>
            <sz val="11"/>
            <color theme="1"/>
            <rFont val="Calibri"/>
            <family val="2"/>
            <scheme val="minor"/>
          </rPr>
          <t>Seleccionar un valor del listado</t>
        </r>
      </text>
    </comment>
    <comment ref="D941" authorId="2">
      <text>
        <r>
          <rPr>
            <sz val="11"/>
            <color theme="1"/>
            <rFont val="Calibri"/>
            <family val="2"/>
            <scheme val="minor"/>
          </rPr>
          <t>Seleccione el tipo de procedimiento</t>
        </r>
      </text>
    </comment>
    <comment ref="E941" authorId="2">
      <text>
        <r>
          <rPr>
            <sz val="11"/>
            <color theme="1"/>
            <rFont val="Calibri"/>
            <family val="2"/>
            <scheme val="minor"/>
          </rPr>
          <t>Seleccione un valor de la lista</t>
        </r>
      </text>
    </comment>
    <comment ref="F941" authorId="2">
      <text>
        <r>
          <rPr>
            <sz val="11"/>
            <color theme="1"/>
            <rFont val="Calibri"/>
            <family val="2"/>
            <scheme val="minor"/>
          </rPr>
          <t>Introduzca el código SNIP</t>
        </r>
      </text>
    </comment>
    <comment ref="C942" authorId="2">
      <text>
        <r>
          <rPr>
            <sz val="11"/>
            <color theme="1"/>
            <rFont val="Calibri"/>
            <family val="2"/>
            <scheme val="minor"/>
          </rPr>
          <t>Introduzca la fecha de inicio del proceso, en formato dd-mm-aaaa</t>
        </r>
      </text>
    </comment>
    <comment ref="F9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2">
      <text/>
    </comment>
    <comment ref="C944" authorId="2">
      <text>
        <r>
          <rPr>
            <sz val="11"/>
            <color theme="1"/>
            <rFont val="Calibri"/>
            <family val="2"/>
            <scheme val="minor"/>
          </rPr>
          <t>Introduzca la fecha prevista de adjudicación, en formato dd-mm-aaaa</t>
        </r>
      </text>
    </comment>
    <comment ref="F944" authorId="2">
      <text/>
    </comment>
    <comment ref="F945" authorId="2">
      <text/>
    </comment>
    <comment ref="A947" authorId="2">
      <text>
        <r>
          <rPr>
            <sz val="11"/>
            <color theme="1"/>
            <rFont val="Calibri"/>
            <family val="2"/>
            <scheme val="minor"/>
          </rPr>
          <t>Introduzca un codigo UNSPSC</t>
        </r>
      </text>
    </comment>
    <comment ref="B947" authorId="2">
      <text>
        <r>
          <rPr>
            <sz val="11"/>
            <color theme="1"/>
            <rFont val="Calibri"/>
            <family val="2"/>
            <scheme val="minor"/>
          </rPr>
          <t>Descripción calculada automáticamente a partir de código del artículo</t>
        </r>
      </text>
    </comment>
    <comment ref="C947" authorId="2">
      <text>
        <r>
          <rPr>
            <sz val="11"/>
            <color theme="1"/>
            <rFont val="Calibri"/>
            <family val="2"/>
            <scheme val="minor"/>
          </rPr>
          <t>Seleccione un valor de la lista</t>
        </r>
      </text>
    </comment>
    <comment ref="D947" authorId="2">
      <text>
        <r>
          <rPr>
            <sz val="11"/>
            <color theme="1"/>
            <rFont val="Calibri"/>
            <family val="2"/>
            <scheme val="minor"/>
          </rPr>
          <t>Introduzca un número con dos decimales como máximo. Debe ser igual o mayor a la "Cantidad Real Consumida"</t>
        </r>
      </text>
    </comment>
    <comment ref="E947" authorId="2">
      <text>
        <r>
          <rPr>
            <sz val="11"/>
            <color theme="1"/>
            <rFont val="Calibri"/>
            <family val="2"/>
            <scheme val="minor"/>
          </rPr>
          <t>Introduzca un número con dos decimales como máximo</t>
        </r>
      </text>
    </comment>
    <comment ref="F947" authorId="2">
      <text>
        <r>
          <rPr>
            <sz val="11"/>
            <color theme="1"/>
            <rFont val="Calibri"/>
            <family val="2"/>
            <scheme val="minor"/>
          </rPr>
          <t>Monto calculado automáticamente por el sistema</t>
        </r>
      </text>
    </comment>
    <comment ref="A952" authorId="2">
      <text>
        <r>
          <rPr>
            <sz val="11"/>
            <color theme="1"/>
            <rFont val="Calibri"/>
            <family val="2"/>
            <scheme val="minor"/>
          </rPr>
          <t>Introducir un texto con el nombre o referencia de la contratación</t>
        </r>
      </text>
    </comment>
    <comment ref="B952" authorId="2">
      <text>
        <r>
          <rPr>
            <sz val="11"/>
            <color theme="1"/>
            <rFont val="Calibri"/>
            <family val="2"/>
            <scheme val="minor"/>
          </rPr>
          <t>Introduzca un texto con la finalidad de la contratación</t>
        </r>
      </text>
    </comment>
    <comment ref="C952" authorId="2">
      <text>
        <r>
          <rPr>
            <sz val="11"/>
            <color theme="1"/>
            <rFont val="Calibri"/>
            <family val="2"/>
            <scheme val="minor"/>
          </rPr>
          <t>Seleccionar un valor del listado</t>
        </r>
      </text>
    </comment>
    <comment ref="D952" authorId="2">
      <text>
        <r>
          <rPr>
            <sz val="11"/>
            <color theme="1"/>
            <rFont val="Calibri"/>
            <family val="2"/>
            <scheme val="minor"/>
          </rPr>
          <t>Seleccione el tipo de procedimiento</t>
        </r>
      </text>
    </comment>
    <comment ref="E952" authorId="2">
      <text>
        <r>
          <rPr>
            <sz val="11"/>
            <color theme="1"/>
            <rFont val="Calibri"/>
            <family val="2"/>
            <scheme val="minor"/>
          </rPr>
          <t>Seleccione un valor de la lista</t>
        </r>
      </text>
    </comment>
    <comment ref="F952" authorId="2">
      <text>
        <r>
          <rPr>
            <sz val="11"/>
            <color theme="1"/>
            <rFont val="Calibri"/>
            <family val="2"/>
            <scheme val="minor"/>
          </rPr>
          <t>Introduzca el código SNIP</t>
        </r>
      </text>
    </comment>
    <comment ref="C953" authorId="2">
      <text>
        <r>
          <rPr>
            <sz val="11"/>
            <color theme="1"/>
            <rFont val="Calibri"/>
            <family val="2"/>
            <scheme val="minor"/>
          </rPr>
          <t>Introduzca la fecha de inicio del proceso, en formato dd-mm-aaaa</t>
        </r>
      </text>
    </comment>
    <comment ref="F95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text/>
    </comment>
    <comment ref="C955" authorId="2">
      <text>
        <r>
          <rPr>
            <sz val="11"/>
            <color theme="1"/>
            <rFont val="Calibri"/>
            <family val="2"/>
            <scheme val="minor"/>
          </rPr>
          <t>Introduzca la fecha prevista de adjudicación, en formato dd-mm-aaaa</t>
        </r>
      </text>
    </comment>
    <comment ref="F955" authorId="2">
      <text/>
    </comment>
    <comment ref="F956" authorId="2">
      <text/>
    </comment>
    <comment ref="A958" authorId="2">
      <text>
        <r>
          <rPr>
            <sz val="11"/>
            <color theme="1"/>
            <rFont val="Calibri"/>
            <family val="2"/>
            <scheme val="minor"/>
          </rPr>
          <t>Introduzca un codigo UNSPSC</t>
        </r>
      </text>
    </comment>
    <comment ref="B958" authorId="2">
      <text>
        <r>
          <rPr>
            <sz val="11"/>
            <color theme="1"/>
            <rFont val="Calibri"/>
            <family val="2"/>
            <scheme val="minor"/>
          </rPr>
          <t>Descripción calculada automáticamente a partir de código del artículo</t>
        </r>
      </text>
    </comment>
    <comment ref="C958" authorId="2">
      <text>
        <r>
          <rPr>
            <sz val="11"/>
            <color theme="1"/>
            <rFont val="Calibri"/>
            <family val="2"/>
            <scheme val="minor"/>
          </rPr>
          <t>Seleccione un valor de la lista</t>
        </r>
      </text>
    </comment>
    <comment ref="D958" authorId="2">
      <text>
        <r>
          <rPr>
            <sz val="11"/>
            <color theme="1"/>
            <rFont val="Calibri"/>
            <family val="2"/>
            <scheme val="minor"/>
          </rPr>
          <t>Introduzca un número con dos decimales como máximo. Debe ser igual o mayor a la "Cantidad Real Consumida"</t>
        </r>
      </text>
    </comment>
    <comment ref="E958" authorId="2">
      <text>
        <r>
          <rPr>
            <sz val="11"/>
            <color theme="1"/>
            <rFont val="Calibri"/>
            <family val="2"/>
            <scheme val="minor"/>
          </rPr>
          <t>Introduzca un número con dos decimales como máximo</t>
        </r>
      </text>
    </comment>
    <comment ref="F958" authorId="2">
      <text>
        <r>
          <rPr>
            <sz val="11"/>
            <color theme="1"/>
            <rFont val="Calibri"/>
            <family val="2"/>
            <scheme val="minor"/>
          </rPr>
          <t>Monto calculado automáticamente por el sistema</t>
        </r>
      </text>
    </comment>
    <comment ref="A965" authorId="2">
      <text>
        <r>
          <rPr>
            <sz val="11"/>
            <color theme="1"/>
            <rFont val="Calibri"/>
            <family val="2"/>
            <scheme val="minor"/>
          </rPr>
          <t>Introducir un texto con el nombre o referencia de la contratación</t>
        </r>
      </text>
    </comment>
    <comment ref="B965" authorId="2">
      <text>
        <r>
          <rPr>
            <sz val="11"/>
            <color theme="1"/>
            <rFont val="Calibri"/>
            <family val="2"/>
            <scheme val="minor"/>
          </rPr>
          <t>Introduzca un texto con la finalidad de la contratación</t>
        </r>
      </text>
    </comment>
    <comment ref="C965" authorId="2">
      <text>
        <r>
          <rPr>
            <sz val="11"/>
            <color theme="1"/>
            <rFont val="Calibri"/>
            <family val="2"/>
            <scheme val="minor"/>
          </rPr>
          <t>Seleccionar un valor del listado</t>
        </r>
      </text>
    </comment>
    <comment ref="D965" authorId="2">
      <text>
        <r>
          <rPr>
            <sz val="11"/>
            <color theme="1"/>
            <rFont val="Calibri"/>
            <family val="2"/>
            <scheme val="minor"/>
          </rPr>
          <t>Seleccione el tipo de procedimiento</t>
        </r>
      </text>
    </comment>
    <comment ref="E965" authorId="2">
      <text>
        <r>
          <rPr>
            <sz val="11"/>
            <color theme="1"/>
            <rFont val="Calibri"/>
            <family val="2"/>
            <scheme val="minor"/>
          </rPr>
          <t>Seleccione un valor de la lista</t>
        </r>
      </text>
    </comment>
    <comment ref="F965" authorId="2">
      <text>
        <r>
          <rPr>
            <sz val="11"/>
            <color theme="1"/>
            <rFont val="Calibri"/>
            <family val="2"/>
            <scheme val="minor"/>
          </rPr>
          <t>Introduzca el código SNIP</t>
        </r>
      </text>
    </comment>
    <comment ref="C966" authorId="2">
      <text>
        <r>
          <rPr>
            <sz val="11"/>
            <color theme="1"/>
            <rFont val="Calibri"/>
            <family val="2"/>
            <scheme val="minor"/>
          </rPr>
          <t>Introduzca la fecha de inicio del proceso, en formato dd-mm-aaaa</t>
        </r>
      </text>
    </comment>
    <comment ref="F9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2">
      <text/>
    </comment>
    <comment ref="C968" authorId="2">
      <text>
        <r>
          <rPr>
            <sz val="11"/>
            <color theme="1"/>
            <rFont val="Calibri"/>
            <family val="2"/>
            <scheme val="minor"/>
          </rPr>
          <t>Introduzca la fecha prevista de adjudicación, en formato dd-mm-aaaa</t>
        </r>
      </text>
    </comment>
    <comment ref="F968" authorId="2">
      <text/>
    </comment>
    <comment ref="F969" authorId="2">
      <text/>
    </comment>
    <comment ref="A971" authorId="2">
      <text>
        <r>
          <rPr>
            <sz val="11"/>
            <color theme="1"/>
            <rFont val="Calibri"/>
            <family val="2"/>
            <scheme val="minor"/>
          </rPr>
          <t>Introduzca un codigo UNSPSC</t>
        </r>
      </text>
    </comment>
    <comment ref="B971" authorId="2">
      <text>
        <r>
          <rPr>
            <sz val="11"/>
            <color theme="1"/>
            <rFont val="Calibri"/>
            <family val="2"/>
            <scheme val="minor"/>
          </rPr>
          <t>Descripción calculada automáticamente a partir de código del artículo</t>
        </r>
      </text>
    </comment>
    <comment ref="C971" authorId="2">
      <text>
        <r>
          <rPr>
            <sz val="11"/>
            <color theme="1"/>
            <rFont val="Calibri"/>
            <family val="2"/>
            <scheme val="minor"/>
          </rPr>
          <t>Seleccione un valor de la lista</t>
        </r>
      </text>
    </comment>
    <comment ref="D971" authorId="2">
      <text>
        <r>
          <rPr>
            <sz val="11"/>
            <color theme="1"/>
            <rFont val="Calibri"/>
            <family val="2"/>
            <scheme val="minor"/>
          </rPr>
          <t>Introduzca un número con dos decimales como máximo. Debe ser igual o mayor a la "Cantidad Real Consumida"</t>
        </r>
      </text>
    </comment>
    <comment ref="E971" authorId="2">
      <text>
        <r>
          <rPr>
            <sz val="11"/>
            <color theme="1"/>
            <rFont val="Calibri"/>
            <family val="2"/>
            <scheme val="minor"/>
          </rPr>
          <t>Introduzca un número con dos decimales como máximo</t>
        </r>
      </text>
    </comment>
    <comment ref="F971" authorId="2">
      <text>
        <r>
          <rPr>
            <sz val="11"/>
            <color theme="1"/>
            <rFont val="Calibri"/>
            <family val="2"/>
            <scheme val="minor"/>
          </rPr>
          <t>Monto calculado automáticamente por el sistema</t>
        </r>
      </text>
    </comment>
    <comment ref="A976" authorId="2">
      <text>
        <r>
          <rPr>
            <sz val="11"/>
            <color theme="1"/>
            <rFont val="Calibri"/>
            <family val="2"/>
            <scheme val="minor"/>
          </rPr>
          <t>Introducir un texto con el nombre o referencia de la contratación</t>
        </r>
      </text>
    </comment>
    <comment ref="B976" authorId="2">
      <text>
        <r>
          <rPr>
            <sz val="11"/>
            <color theme="1"/>
            <rFont val="Calibri"/>
            <family val="2"/>
            <scheme val="minor"/>
          </rPr>
          <t>Introduzca un texto con la finalidad de la contratación</t>
        </r>
      </text>
    </comment>
    <comment ref="C976" authorId="2">
      <text>
        <r>
          <rPr>
            <sz val="11"/>
            <color theme="1"/>
            <rFont val="Calibri"/>
            <family val="2"/>
            <scheme val="minor"/>
          </rPr>
          <t>Seleccionar un valor del listado</t>
        </r>
      </text>
    </comment>
    <comment ref="D976" authorId="2">
      <text>
        <r>
          <rPr>
            <sz val="11"/>
            <color theme="1"/>
            <rFont val="Calibri"/>
            <family val="2"/>
            <scheme val="minor"/>
          </rPr>
          <t>Seleccione el tipo de procedimiento</t>
        </r>
      </text>
    </comment>
    <comment ref="E976" authorId="2">
      <text>
        <r>
          <rPr>
            <sz val="11"/>
            <color theme="1"/>
            <rFont val="Calibri"/>
            <family val="2"/>
            <scheme val="minor"/>
          </rPr>
          <t>Seleccione un valor de la lista</t>
        </r>
      </text>
    </comment>
    <comment ref="F976" authorId="2">
      <text>
        <r>
          <rPr>
            <sz val="11"/>
            <color theme="1"/>
            <rFont val="Calibri"/>
            <family val="2"/>
            <scheme val="minor"/>
          </rPr>
          <t>Introduzca el código SNIP</t>
        </r>
      </text>
    </comment>
    <comment ref="C977" authorId="2">
      <text>
        <r>
          <rPr>
            <sz val="11"/>
            <color theme="1"/>
            <rFont val="Calibri"/>
            <family val="2"/>
            <scheme val="minor"/>
          </rPr>
          <t>Introduzca la fecha de inicio del proceso, en formato dd-mm-aaaa</t>
        </r>
      </text>
    </comment>
    <comment ref="F9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text/>
    </comment>
    <comment ref="C979" authorId="2">
      <text>
        <r>
          <rPr>
            <sz val="11"/>
            <color theme="1"/>
            <rFont val="Calibri"/>
            <family val="2"/>
            <scheme val="minor"/>
          </rPr>
          <t>Introduzca la fecha prevista de adjudicación, en formato dd-mm-aaaa</t>
        </r>
      </text>
    </comment>
    <comment ref="F979" authorId="2">
      <text/>
    </comment>
    <comment ref="F980" authorId="2">
      <text/>
    </comment>
    <comment ref="A982" authorId="2">
      <text>
        <r>
          <rPr>
            <sz val="11"/>
            <color theme="1"/>
            <rFont val="Calibri"/>
            <family val="2"/>
            <scheme val="minor"/>
          </rPr>
          <t>Introduzca un codigo UNSPSC</t>
        </r>
      </text>
    </comment>
    <comment ref="B982" authorId="2">
      <text>
        <r>
          <rPr>
            <sz val="11"/>
            <color theme="1"/>
            <rFont val="Calibri"/>
            <family val="2"/>
            <scheme val="minor"/>
          </rPr>
          <t>Descripción calculada automáticamente a partir de código del artículo</t>
        </r>
      </text>
    </comment>
    <comment ref="C982" authorId="2">
      <text>
        <r>
          <rPr>
            <sz val="11"/>
            <color theme="1"/>
            <rFont val="Calibri"/>
            <family val="2"/>
            <scheme val="minor"/>
          </rPr>
          <t>Seleccione un valor de la lista</t>
        </r>
      </text>
    </comment>
    <comment ref="D982" authorId="2">
      <text>
        <r>
          <rPr>
            <sz val="11"/>
            <color theme="1"/>
            <rFont val="Calibri"/>
            <family val="2"/>
            <scheme val="minor"/>
          </rPr>
          <t>Introduzca un número con dos decimales como máximo. Debe ser igual o mayor a la "Cantidad Real Consumida"</t>
        </r>
      </text>
    </comment>
    <comment ref="E982" authorId="2">
      <text>
        <r>
          <rPr>
            <sz val="11"/>
            <color theme="1"/>
            <rFont val="Calibri"/>
            <family val="2"/>
            <scheme val="minor"/>
          </rPr>
          <t>Introduzca un número con dos decimales como máximo</t>
        </r>
      </text>
    </comment>
    <comment ref="F982" authorId="2">
      <text>
        <r>
          <rPr>
            <sz val="11"/>
            <color theme="1"/>
            <rFont val="Calibri"/>
            <family val="2"/>
            <scheme val="minor"/>
          </rPr>
          <t>Monto calculado automáticamente por el sistema</t>
        </r>
      </text>
    </comment>
    <comment ref="A987" authorId="2">
      <text>
        <r>
          <rPr>
            <sz val="11"/>
            <color theme="1"/>
            <rFont val="Calibri"/>
            <family val="2"/>
            <scheme val="minor"/>
          </rPr>
          <t>Introducir un texto con el nombre o referencia de la contratación</t>
        </r>
      </text>
    </comment>
    <comment ref="B987" authorId="2">
      <text>
        <r>
          <rPr>
            <sz val="11"/>
            <color theme="1"/>
            <rFont val="Calibri"/>
            <family val="2"/>
            <scheme val="minor"/>
          </rPr>
          <t>Introduzca un texto con la finalidad de la contratación</t>
        </r>
      </text>
    </comment>
    <comment ref="C987" authorId="2">
      <text>
        <r>
          <rPr>
            <sz val="11"/>
            <color theme="1"/>
            <rFont val="Calibri"/>
            <family val="2"/>
            <scheme val="minor"/>
          </rPr>
          <t>Seleccionar un valor del listado</t>
        </r>
      </text>
    </comment>
    <comment ref="D987" authorId="2">
      <text>
        <r>
          <rPr>
            <sz val="11"/>
            <color theme="1"/>
            <rFont val="Calibri"/>
            <family val="2"/>
            <scheme val="minor"/>
          </rPr>
          <t>Seleccione el tipo de procedimiento</t>
        </r>
      </text>
    </comment>
    <comment ref="E987" authorId="2">
      <text>
        <r>
          <rPr>
            <sz val="11"/>
            <color theme="1"/>
            <rFont val="Calibri"/>
            <family val="2"/>
            <scheme val="minor"/>
          </rPr>
          <t>Seleccione un valor de la lista</t>
        </r>
      </text>
    </comment>
    <comment ref="F987" authorId="2">
      <text>
        <r>
          <rPr>
            <sz val="11"/>
            <color theme="1"/>
            <rFont val="Calibri"/>
            <family val="2"/>
            <scheme val="minor"/>
          </rPr>
          <t>Introduzca el código SNIP</t>
        </r>
      </text>
    </comment>
    <comment ref="C988" authorId="2">
      <text>
        <r>
          <rPr>
            <sz val="11"/>
            <color theme="1"/>
            <rFont val="Calibri"/>
            <family val="2"/>
            <scheme val="minor"/>
          </rPr>
          <t>Introduzca la fecha de inicio del proceso, en formato dd-mm-aaaa</t>
        </r>
      </text>
    </comment>
    <comment ref="F9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text/>
    </comment>
    <comment ref="C990" authorId="2">
      <text>
        <r>
          <rPr>
            <sz val="11"/>
            <color theme="1"/>
            <rFont val="Calibri"/>
            <family val="2"/>
            <scheme val="minor"/>
          </rPr>
          <t>Introduzca la fecha prevista de adjudicación, en formato dd-mm-aaaa</t>
        </r>
      </text>
    </comment>
    <comment ref="F990" authorId="2">
      <text/>
    </comment>
    <comment ref="F991" authorId="2">
      <text/>
    </comment>
    <comment ref="A993" authorId="2">
      <text>
        <r>
          <rPr>
            <sz val="11"/>
            <color theme="1"/>
            <rFont val="Calibri"/>
            <family val="2"/>
            <scheme val="minor"/>
          </rPr>
          <t>Introduzca un codigo UNSPSC</t>
        </r>
      </text>
    </comment>
    <comment ref="B993" authorId="2">
      <text>
        <r>
          <rPr>
            <sz val="11"/>
            <color theme="1"/>
            <rFont val="Calibri"/>
            <family val="2"/>
            <scheme val="minor"/>
          </rPr>
          <t>Descripción calculada automáticamente a partir de código del artículo</t>
        </r>
      </text>
    </comment>
    <comment ref="C993" authorId="2">
      <text>
        <r>
          <rPr>
            <sz val="11"/>
            <color theme="1"/>
            <rFont val="Calibri"/>
            <family val="2"/>
            <scheme val="minor"/>
          </rPr>
          <t>Seleccione un valor de la lista</t>
        </r>
      </text>
    </comment>
    <comment ref="D993" authorId="2">
      <text>
        <r>
          <rPr>
            <sz val="11"/>
            <color theme="1"/>
            <rFont val="Calibri"/>
            <family val="2"/>
            <scheme val="minor"/>
          </rPr>
          <t>Introduzca un número con dos decimales como máximo. Debe ser igual o mayor a la "Cantidad Real Consumida"</t>
        </r>
      </text>
    </comment>
    <comment ref="E993" authorId="2">
      <text>
        <r>
          <rPr>
            <sz val="11"/>
            <color theme="1"/>
            <rFont val="Calibri"/>
            <family val="2"/>
            <scheme val="minor"/>
          </rPr>
          <t>Introduzca un número con dos decimales como máximo</t>
        </r>
      </text>
    </comment>
    <comment ref="F993" authorId="2">
      <text>
        <r>
          <rPr>
            <sz val="11"/>
            <color theme="1"/>
            <rFont val="Calibri"/>
            <family val="2"/>
            <scheme val="minor"/>
          </rPr>
          <t>Monto calculado automáticamente por el sistema</t>
        </r>
      </text>
    </comment>
    <comment ref="A998" authorId="2">
      <text>
        <r>
          <rPr>
            <sz val="11"/>
            <color theme="1"/>
            <rFont val="Calibri"/>
            <family val="2"/>
            <scheme val="minor"/>
          </rPr>
          <t>Introducir un texto con el nombre o referencia de la contratación</t>
        </r>
      </text>
    </comment>
    <comment ref="B998" authorId="2">
      <text>
        <r>
          <rPr>
            <sz val="11"/>
            <color theme="1"/>
            <rFont val="Calibri"/>
            <family val="2"/>
            <scheme val="minor"/>
          </rPr>
          <t>Introduzca un texto con la finalidad de la contratación</t>
        </r>
      </text>
    </comment>
    <comment ref="C998" authorId="2">
      <text>
        <r>
          <rPr>
            <sz val="11"/>
            <color theme="1"/>
            <rFont val="Calibri"/>
            <family val="2"/>
            <scheme val="minor"/>
          </rPr>
          <t>Seleccionar un valor del listado</t>
        </r>
      </text>
    </comment>
    <comment ref="D998" authorId="2">
      <text>
        <r>
          <rPr>
            <sz val="11"/>
            <color theme="1"/>
            <rFont val="Calibri"/>
            <family val="2"/>
            <scheme val="minor"/>
          </rPr>
          <t>Seleccione el tipo de procedimiento</t>
        </r>
      </text>
    </comment>
    <comment ref="E998" authorId="2">
      <text>
        <r>
          <rPr>
            <sz val="11"/>
            <color theme="1"/>
            <rFont val="Calibri"/>
            <family val="2"/>
            <scheme val="minor"/>
          </rPr>
          <t>Seleccione un valor de la lista</t>
        </r>
      </text>
    </comment>
    <comment ref="F998" authorId="2">
      <text>
        <r>
          <rPr>
            <sz val="11"/>
            <color theme="1"/>
            <rFont val="Calibri"/>
            <family val="2"/>
            <scheme val="minor"/>
          </rPr>
          <t>Introduzca el código SNIP</t>
        </r>
      </text>
    </comment>
    <comment ref="C999" authorId="2">
      <text>
        <r>
          <rPr>
            <sz val="11"/>
            <color theme="1"/>
            <rFont val="Calibri"/>
            <family val="2"/>
            <scheme val="minor"/>
          </rPr>
          <t>Introduzca la fecha de inicio del proceso, en formato dd-mm-aaaa</t>
        </r>
      </text>
    </comment>
    <comment ref="F9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2">
      <text/>
    </comment>
    <comment ref="C1001" authorId="2">
      <text>
        <r>
          <rPr>
            <sz val="11"/>
            <color theme="1"/>
            <rFont val="Calibri"/>
            <family val="2"/>
            <scheme val="minor"/>
          </rPr>
          <t>Introduzca la fecha prevista de adjudicación, en formato dd-mm-aaaa</t>
        </r>
      </text>
    </comment>
    <comment ref="F1001" authorId="2">
      <text/>
    </comment>
    <comment ref="F1002" authorId="2">
      <text/>
    </comment>
    <comment ref="A1004" authorId="2">
      <text>
        <r>
          <rPr>
            <sz val="11"/>
            <color theme="1"/>
            <rFont val="Calibri"/>
            <family val="2"/>
            <scheme val="minor"/>
          </rPr>
          <t>Introduzca un codigo UNSPSC</t>
        </r>
      </text>
    </comment>
    <comment ref="B1004" authorId="2">
      <text>
        <r>
          <rPr>
            <sz val="11"/>
            <color theme="1"/>
            <rFont val="Calibri"/>
            <family val="2"/>
            <scheme val="minor"/>
          </rPr>
          <t>Descripción calculada automáticamente a partir de código del artículo</t>
        </r>
      </text>
    </comment>
    <comment ref="C1004" authorId="2">
      <text>
        <r>
          <rPr>
            <sz val="11"/>
            <color theme="1"/>
            <rFont val="Calibri"/>
            <family val="2"/>
            <scheme val="minor"/>
          </rPr>
          <t>Seleccione un valor de la lista</t>
        </r>
      </text>
    </comment>
    <comment ref="D1004" authorId="2">
      <text>
        <r>
          <rPr>
            <sz val="11"/>
            <color theme="1"/>
            <rFont val="Calibri"/>
            <family val="2"/>
            <scheme val="minor"/>
          </rPr>
          <t>Introduzca un número con dos decimales como máximo. Debe ser igual o mayor a la "Cantidad Real Consumida"</t>
        </r>
      </text>
    </comment>
    <comment ref="E1004" authorId="2">
      <text>
        <r>
          <rPr>
            <sz val="11"/>
            <color theme="1"/>
            <rFont val="Calibri"/>
            <family val="2"/>
            <scheme val="minor"/>
          </rPr>
          <t>Introduzca un número con dos decimales como máximo</t>
        </r>
      </text>
    </comment>
    <comment ref="F1004" authorId="2">
      <text>
        <r>
          <rPr>
            <sz val="11"/>
            <color theme="1"/>
            <rFont val="Calibri"/>
            <family val="2"/>
            <scheme val="minor"/>
          </rPr>
          <t>Monto calculado automáticamente por el sistema</t>
        </r>
      </text>
    </comment>
    <comment ref="A1009" authorId="2">
      <text>
        <r>
          <rPr>
            <sz val="11"/>
            <color theme="1"/>
            <rFont val="Calibri"/>
            <family val="2"/>
            <scheme val="minor"/>
          </rPr>
          <t>Introducir un texto con el nombre o referencia de la contratación</t>
        </r>
      </text>
    </comment>
    <comment ref="B1009" authorId="2">
      <text>
        <r>
          <rPr>
            <sz val="11"/>
            <color theme="1"/>
            <rFont val="Calibri"/>
            <family val="2"/>
            <scheme val="minor"/>
          </rPr>
          <t>Introduzca un texto con la finalidad de la contratación</t>
        </r>
      </text>
    </comment>
    <comment ref="C1009" authorId="2">
      <text>
        <r>
          <rPr>
            <sz val="11"/>
            <color theme="1"/>
            <rFont val="Calibri"/>
            <family val="2"/>
            <scheme val="minor"/>
          </rPr>
          <t>Seleccionar un valor del listado</t>
        </r>
      </text>
    </comment>
    <comment ref="D1009" authorId="2">
      <text>
        <r>
          <rPr>
            <sz val="11"/>
            <color theme="1"/>
            <rFont val="Calibri"/>
            <family val="2"/>
            <scheme val="minor"/>
          </rPr>
          <t>Seleccione el tipo de procedimiento</t>
        </r>
      </text>
    </comment>
    <comment ref="E1009" authorId="2">
      <text>
        <r>
          <rPr>
            <sz val="11"/>
            <color theme="1"/>
            <rFont val="Calibri"/>
            <family val="2"/>
            <scheme val="minor"/>
          </rPr>
          <t>Seleccione un valor de la lista</t>
        </r>
      </text>
    </comment>
    <comment ref="F1009" authorId="2">
      <text>
        <r>
          <rPr>
            <sz val="11"/>
            <color theme="1"/>
            <rFont val="Calibri"/>
            <family val="2"/>
            <scheme val="minor"/>
          </rPr>
          <t>Introduzca el código SNIP</t>
        </r>
      </text>
    </comment>
    <comment ref="C1010" authorId="2">
      <text>
        <r>
          <rPr>
            <sz val="11"/>
            <color theme="1"/>
            <rFont val="Calibri"/>
            <family val="2"/>
            <scheme val="minor"/>
          </rPr>
          <t>Introduzca la fecha de inicio del proceso, en formato dd-mm-aaaa</t>
        </r>
      </text>
    </comment>
    <comment ref="F10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2">
      <text/>
    </comment>
    <comment ref="C1012" authorId="2">
      <text>
        <r>
          <rPr>
            <sz val="11"/>
            <color theme="1"/>
            <rFont val="Calibri"/>
            <family val="2"/>
            <scheme val="minor"/>
          </rPr>
          <t>Introduzca la fecha prevista de adjudicación, en formato dd-mm-aaaa</t>
        </r>
      </text>
    </comment>
    <comment ref="F1012" authorId="2">
      <text/>
    </comment>
    <comment ref="F1013" authorId="2">
      <text/>
    </comment>
    <comment ref="A1015" authorId="2">
      <text>
        <r>
          <rPr>
            <sz val="11"/>
            <color theme="1"/>
            <rFont val="Calibri"/>
            <family val="2"/>
            <scheme val="minor"/>
          </rPr>
          <t>Introduzca un codigo UNSPSC</t>
        </r>
      </text>
    </comment>
    <comment ref="B1015" authorId="2">
      <text>
        <r>
          <rPr>
            <sz val="11"/>
            <color theme="1"/>
            <rFont val="Calibri"/>
            <family val="2"/>
            <scheme val="minor"/>
          </rPr>
          <t>Descripción calculada automáticamente a partir de código del artículo</t>
        </r>
      </text>
    </comment>
    <comment ref="C1015" authorId="2">
      <text>
        <r>
          <rPr>
            <sz val="11"/>
            <color theme="1"/>
            <rFont val="Calibri"/>
            <family val="2"/>
            <scheme val="minor"/>
          </rPr>
          <t>Seleccione un valor de la lista</t>
        </r>
      </text>
    </comment>
    <comment ref="D1015" authorId="2">
      <text>
        <r>
          <rPr>
            <sz val="11"/>
            <color theme="1"/>
            <rFont val="Calibri"/>
            <family val="2"/>
            <scheme val="minor"/>
          </rPr>
          <t>Introduzca un número con dos decimales como máximo. Debe ser igual o mayor a la "Cantidad Real Consumida"</t>
        </r>
      </text>
    </comment>
    <comment ref="E1015" authorId="2">
      <text>
        <r>
          <rPr>
            <sz val="11"/>
            <color theme="1"/>
            <rFont val="Calibri"/>
            <family val="2"/>
            <scheme val="minor"/>
          </rPr>
          <t>Introduzca un número con dos decimales como máximo</t>
        </r>
      </text>
    </comment>
    <comment ref="F1015" authorId="2">
      <text>
        <r>
          <rPr>
            <sz val="11"/>
            <color theme="1"/>
            <rFont val="Calibri"/>
            <family val="2"/>
            <scheme val="minor"/>
          </rPr>
          <t>Monto calculado automáticamente por el sistema</t>
        </r>
      </text>
    </comment>
    <comment ref="A1020" authorId="2">
      <text>
        <r>
          <rPr>
            <sz val="11"/>
            <color theme="1"/>
            <rFont val="Calibri"/>
            <family val="2"/>
            <scheme val="minor"/>
          </rPr>
          <t>Introducir un texto con el nombre o referencia de la contratación</t>
        </r>
      </text>
    </comment>
    <comment ref="B1020" authorId="2">
      <text>
        <r>
          <rPr>
            <sz val="11"/>
            <color theme="1"/>
            <rFont val="Calibri"/>
            <family val="2"/>
            <scheme val="minor"/>
          </rPr>
          <t>Introduzca un texto con la finalidad de la contratación</t>
        </r>
      </text>
    </comment>
    <comment ref="C1020" authorId="2">
      <text>
        <r>
          <rPr>
            <sz val="11"/>
            <color theme="1"/>
            <rFont val="Calibri"/>
            <family val="2"/>
            <scheme val="minor"/>
          </rPr>
          <t>Seleccionar un valor del listado</t>
        </r>
      </text>
    </comment>
    <comment ref="D1020" authorId="2">
      <text>
        <r>
          <rPr>
            <sz val="11"/>
            <color theme="1"/>
            <rFont val="Calibri"/>
            <family val="2"/>
            <scheme val="minor"/>
          </rPr>
          <t>Seleccione el tipo de procedimiento</t>
        </r>
      </text>
    </comment>
    <comment ref="E1020" authorId="2">
      <text>
        <r>
          <rPr>
            <sz val="11"/>
            <color theme="1"/>
            <rFont val="Calibri"/>
            <family val="2"/>
            <scheme val="minor"/>
          </rPr>
          <t>Seleccione un valor de la lista</t>
        </r>
      </text>
    </comment>
    <comment ref="F1020" authorId="2">
      <text>
        <r>
          <rPr>
            <sz val="11"/>
            <color theme="1"/>
            <rFont val="Calibri"/>
            <family val="2"/>
            <scheme val="minor"/>
          </rPr>
          <t>Introduzca el código SNIP</t>
        </r>
      </text>
    </comment>
    <comment ref="C1021" authorId="2">
      <text>
        <r>
          <rPr>
            <sz val="11"/>
            <color theme="1"/>
            <rFont val="Calibri"/>
            <family val="2"/>
            <scheme val="minor"/>
          </rPr>
          <t>Introduzca la fecha de inicio del proceso, en formato dd-mm-aaaa</t>
        </r>
      </text>
    </comment>
    <comment ref="F10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2">
      <text/>
    </comment>
    <comment ref="C1023" authorId="2">
      <text>
        <r>
          <rPr>
            <sz val="11"/>
            <color theme="1"/>
            <rFont val="Calibri"/>
            <family val="2"/>
            <scheme val="minor"/>
          </rPr>
          <t>Introduzca la fecha prevista de adjudicación, en formato dd-mm-aaaa</t>
        </r>
      </text>
    </comment>
    <comment ref="F1023" authorId="2">
      <text/>
    </comment>
    <comment ref="F1024" authorId="2">
      <text/>
    </comment>
    <comment ref="A1026" authorId="2">
      <text>
        <r>
          <rPr>
            <sz val="11"/>
            <color theme="1"/>
            <rFont val="Calibri"/>
            <family val="2"/>
            <scheme val="minor"/>
          </rPr>
          <t>Introduzca un codigo UNSPSC</t>
        </r>
      </text>
    </comment>
    <comment ref="B1026" authorId="2">
      <text>
        <r>
          <rPr>
            <sz val="11"/>
            <color theme="1"/>
            <rFont val="Calibri"/>
            <family val="2"/>
            <scheme val="minor"/>
          </rPr>
          <t>Descripción calculada automáticamente a partir de código del artículo</t>
        </r>
      </text>
    </comment>
    <comment ref="C1026" authorId="2">
      <text>
        <r>
          <rPr>
            <sz val="11"/>
            <color theme="1"/>
            <rFont val="Calibri"/>
            <family val="2"/>
            <scheme val="minor"/>
          </rPr>
          <t>Seleccione un valor de la lista</t>
        </r>
      </text>
    </comment>
    <comment ref="D1026" authorId="2">
      <text>
        <r>
          <rPr>
            <sz val="11"/>
            <color theme="1"/>
            <rFont val="Calibri"/>
            <family val="2"/>
            <scheme val="minor"/>
          </rPr>
          <t>Introduzca un número con dos decimales como máximo. Debe ser igual o mayor a la "Cantidad Real Consumida"</t>
        </r>
      </text>
    </comment>
    <comment ref="E1026" authorId="2">
      <text>
        <r>
          <rPr>
            <sz val="11"/>
            <color theme="1"/>
            <rFont val="Calibri"/>
            <family val="2"/>
            <scheme val="minor"/>
          </rPr>
          <t>Introduzca un número con dos decimales como máximo</t>
        </r>
      </text>
    </comment>
    <comment ref="F1026" authorId="2">
      <text>
        <r>
          <rPr>
            <sz val="11"/>
            <color theme="1"/>
            <rFont val="Calibri"/>
            <family val="2"/>
            <scheme val="minor"/>
          </rPr>
          <t>Monto calculado automáticamente por el sistema</t>
        </r>
      </text>
    </comment>
    <comment ref="A1031" authorId="2">
      <text>
        <r>
          <rPr>
            <sz val="11"/>
            <color theme="1"/>
            <rFont val="Calibri"/>
            <family val="2"/>
            <scheme val="minor"/>
          </rPr>
          <t>Introducir un texto con el nombre o referencia de la contratación</t>
        </r>
      </text>
    </comment>
    <comment ref="B1031" authorId="2">
      <text>
        <r>
          <rPr>
            <sz val="11"/>
            <color theme="1"/>
            <rFont val="Calibri"/>
            <family val="2"/>
            <scheme val="minor"/>
          </rPr>
          <t>Introduzca un texto con la finalidad de la contratación</t>
        </r>
      </text>
    </comment>
    <comment ref="C1031" authorId="2">
      <text>
        <r>
          <rPr>
            <sz val="11"/>
            <color theme="1"/>
            <rFont val="Calibri"/>
            <family val="2"/>
            <scheme val="minor"/>
          </rPr>
          <t>Seleccionar un valor del listado</t>
        </r>
      </text>
    </comment>
    <comment ref="D1031" authorId="2">
      <text>
        <r>
          <rPr>
            <sz val="11"/>
            <color theme="1"/>
            <rFont val="Calibri"/>
            <family val="2"/>
            <scheme val="minor"/>
          </rPr>
          <t>Seleccione el tipo de procedimiento</t>
        </r>
      </text>
    </comment>
    <comment ref="E1031" authorId="2">
      <text>
        <r>
          <rPr>
            <sz val="11"/>
            <color theme="1"/>
            <rFont val="Calibri"/>
            <family val="2"/>
            <scheme val="minor"/>
          </rPr>
          <t>Seleccione un valor de la lista</t>
        </r>
      </text>
    </comment>
    <comment ref="F1031" authorId="2">
      <text>
        <r>
          <rPr>
            <sz val="11"/>
            <color theme="1"/>
            <rFont val="Calibri"/>
            <family val="2"/>
            <scheme val="minor"/>
          </rPr>
          <t>Introduzca el código SNIP</t>
        </r>
      </text>
    </comment>
    <comment ref="C1032" authorId="2">
      <text>
        <r>
          <rPr>
            <sz val="11"/>
            <color theme="1"/>
            <rFont val="Calibri"/>
            <family val="2"/>
            <scheme val="minor"/>
          </rPr>
          <t>Introduzca la fecha de inicio del proceso, en formato dd-mm-aaaa</t>
        </r>
      </text>
    </comment>
    <comment ref="F10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2">
      <text/>
    </comment>
    <comment ref="C1034" authorId="2">
      <text>
        <r>
          <rPr>
            <sz val="11"/>
            <color theme="1"/>
            <rFont val="Calibri"/>
            <family val="2"/>
            <scheme val="minor"/>
          </rPr>
          <t>Introduzca la fecha prevista de adjudicación, en formato dd-mm-aaaa</t>
        </r>
      </text>
    </comment>
    <comment ref="F1034" authorId="2">
      <text/>
    </comment>
    <comment ref="F1035" authorId="2">
      <text/>
    </comment>
    <comment ref="A1037" authorId="2">
      <text>
        <r>
          <rPr>
            <sz val="11"/>
            <color theme="1"/>
            <rFont val="Calibri"/>
            <family val="2"/>
            <scheme val="minor"/>
          </rPr>
          <t>Introduzca un codigo UNSPSC</t>
        </r>
      </text>
    </comment>
    <comment ref="B1037" authorId="2">
      <text>
        <r>
          <rPr>
            <sz val="11"/>
            <color theme="1"/>
            <rFont val="Calibri"/>
            <family val="2"/>
            <scheme val="minor"/>
          </rPr>
          <t>Descripción calculada automáticamente a partir de código del artículo</t>
        </r>
      </text>
    </comment>
    <comment ref="C1037" authorId="2">
      <text>
        <r>
          <rPr>
            <sz val="11"/>
            <color theme="1"/>
            <rFont val="Calibri"/>
            <family val="2"/>
            <scheme val="minor"/>
          </rPr>
          <t>Seleccione un valor de la lista</t>
        </r>
      </text>
    </comment>
    <comment ref="D1037" authorId="2">
      <text>
        <r>
          <rPr>
            <sz val="11"/>
            <color theme="1"/>
            <rFont val="Calibri"/>
            <family val="2"/>
            <scheme val="minor"/>
          </rPr>
          <t>Introduzca un número con dos decimales como máximo. Debe ser igual o mayor a la "Cantidad Real Consumida"</t>
        </r>
      </text>
    </comment>
    <comment ref="E1037" authorId="2">
      <text>
        <r>
          <rPr>
            <sz val="11"/>
            <color theme="1"/>
            <rFont val="Calibri"/>
            <family val="2"/>
            <scheme val="minor"/>
          </rPr>
          <t>Introduzca un número con dos decimales como máximo</t>
        </r>
      </text>
    </comment>
    <comment ref="F1037" authorId="2">
      <text>
        <r>
          <rPr>
            <sz val="11"/>
            <color theme="1"/>
            <rFont val="Calibri"/>
            <family val="2"/>
            <scheme val="minor"/>
          </rPr>
          <t>Monto calculado automáticamente por el sistema</t>
        </r>
      </text>
    </comment>
    <comment ref="A1042" authorId="2">
      <text>
        <r>
          <rPr>
            <sz val="11"/>
            <color theme="1"/>
            <rFont val="Calibri"/>
            <family val="2"/>
            <scheme val="minor"/>
          </rPr>
          <t>Introducir un texto con el nombre o referencia de la contratación</t>
        </r>
      </text>
    </comment>
    <comment ref="B1042" authorId="2">
      <text>
        <r>
          <rPr>
            <sz val="11"/>
            <color theme="1"/>
            <rFont val="Calibri"/>
            <family val="2"/>
            <scheme val="minor"/>
          </rPr>
          <t>Introduzca un texto con la finalidad de la contratación</t>
        </r>
      </text>
    </comment>
    <comment ref="C1042" authorId="2">
      <text>
        <r>
          <rPr>
            <sz val="11"/>
            <color theme="1"/>
            <rFont val="Calibri"/>
            <family val="2"/>
            <scheme val="minor"/>
          </rPr>
          <t>Seleccionar un valor del listado</t>
        </r>
      </text>
    </comment>
    <comment ref="D1042" authorId="2">
      <text>
        <r>
          <rPr>
            <sz val="11"/>
            <color theme="1"/>
            <rFont val="Calibri"/>
            <family val="2"/>
            <scheme val="minor"/>
          </rPr>
          <t>Seleccione el tipo de procedimiento</t>
        </r>
      </text>
    </comment>
    <comment ref="E1042" authorId="2">
      <text>
        <r>
          <rPr>
            <sz val="11"/>
            <color theme="1"/>
            <rFont val="Calibri"/>
            <family val="2"/>
            <scheme val="minor"/>
          </rPr>
          <t>Seleccione un valor de la lista</t>
        </r>
      </text>
    </comment>
    <comment ref="F1042" authorId="2">
      <text>
        <r>
          <rPr>
            <sz val="11"/>
            <color theme="1"/>
            <rFont val="Calibri"/>
            <family val="2"/>
            <scheme val="minor"/>
          </rPr>
          <t>Introduzca el código SNIP</t>
        </r>
      </text>
    </comment>
    <comment ref="C1043" authorId="2">
      <text>
        <r>
          <rPr>
            <sz val="11"/>
            <color theme="1"/>
            <rFont val="Calibri"/>
            <family val="2"/>
            <scheme val="minor"/>
          </rPr>
          <t>Introduzca la fecha de inicio del proceso, en formato dd-mm-aaaa</t>
        </r>
      </text>
    </comment>
    <comment ref="F10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2">
      <text/>
    </comment>
    <comment ref="C1045" authorId="2">
      <text>
        <r>
          <rPr>
            <sz val="11"/>
            <color theme="1"/>
            <rFont val="Calibri"/>
            <family val="2"/>
            <scheme val="minor"/>
          </rPr>
          <t>Introduzca la fecha prevista de adjudicación, en formato dd-mm-aaaa</t>
        </r>
      </text>
    </comment>
    <comment ref="F1045" authorId="2">
      <text/>
    </comment>
    <comment ref="F1046" authorId="2">
      <text/>
    </comment>
    <comment ref="A1048" authorId="2">
      <text>
        <r>
          <rPr>
            <sz val="11"/>
            <color theme="1"/>
            <rFont val="Calibri"/>
            <family val="2"/>
            <scheme val="minor"/>
          </rPr>
          <t>Introduzca un codigo UNSPSC</t>
        </r>
      </text>
    </comment>
    <comment ref="B1048" authorId="2">
      <text>
        <r>
          <rPr>
            <sz val="11"/>
            <color theme="1"/>
            <rFont val="Calibri"/>
            <family val="2"/>
            <scheme val="minor"/>
          </rPr>
          <t>Descripción calculada automáticamente a partir de código del artículo</t>
        </r>
      </text>
    </comment>
    <comment ref="C1048" authorId="2">
      <text>
        <r>
          <rPr>
            <sz val="11"/>
            <color theme="1"/>
            <rFont val="Calibri"/>
            <family val="2"/>
            <scheme val="minor"/>
          </rPr>
          <t>Seleccione un valor de la lista</t>
        </r>
      </text>
    </comment>
    <comment ref="D1048" authorId="2">
      <text>
        <r>
          <rPr>
            <sz val="11"/>
            <color theme="1"/>
            <rFont val="Calibri"/>
            <family val="2"/>
            <scheme val="minor"/>
          </rPr>
          <t>Introduzca un número con dos decimales como máximo. Debe ser igual o mayor a la "Cantidad Real Consumida"</t>
        </r>
      </text>
    </comment>
    <comment ref="E1048" authorId="2">
      <text>
        <r>
          <rPr>
            <sz val="11"/>
            <color theme="1"/>
            <rFont val="Calibri"/>
            <family val="2"/>
            <scheme val="minor"/>
          </rPr>
          <t>Introduzca un número con dos decimales como máximo</t>
        </r>
      </text>
    </comment>
    <comment ref="F1048" authorId="2">
      <text>
        <r>
          <rPr>
            <sz val="11"/>
            <color theme="1"/>
            <rFont val="Calibri"/>
            <family val="2"/>
            <scheme val="minor"/>
          </rPr>
          <t>Monto calculado automáticamente por el sistema</t>
        </r>
      </text>
    </comment>
    <comment ref="A1055" authorId="2">
      <text>
        <r>
          <rPr>
            <sz val="11"/>
            <color theme="1"/>
            <rFont val="Calibri"/>
            <family val="2"/>
            <scheme val="minor"/>
          </rPr>
          <t>Introducir un texto con el nombre o referencia de la contratación</t>
        </r>
      </text>
    </comment>
    <comment ref="B1055" authorId="2">
      <text>
        <r>
          <rPr>
            <sz val="11"/>
            <color theme="1"/>
            <rFont val="Calibri"/>
            <family val="2"/>
            <scheme val="minor"/>
          </rPr>
          <t>Introduzca un texto con la finalidad de la contratación</t>
        </r>
      </text>
    </comment>
    <comment ref="C1055" authorId="2">
      <text>
        <r>
          <rPr>
            <sz val="11"/>
            <color theme="1"/>
            <rFont val="Calibri"/>
            <family val="2"/>
            <scheme val="minor"/>
          </rPr>
          <t>Seleccionar un valor del listado</t>
        </r>
      </text>
    </comment>
    <comment ref="D1055" authorId="2">
      <text>
        <r>
          <rPr>
            <sz val="11"/>
            <color theme="1"/>
            <rFont val="Calibri"/>
            <family val="2"/>
            <scheme val="minor"/>
          </rPr>
          <t>Seleccione el tipo de procedimiento</t>
        </r>
      </text>
    </comment>
    <comment ref="E1055" authorId="2">
      <text>
        <r>
          <rPr>
            <sz val="11"/>
            <color theme="1"/>
            <rFont val="Calibri"/>
            <family val="2"/>
            <scheme val="minor"/>
          </rPr>
          <t>Seleccione un valor de la lista</t>
        </r>
      </text>
    </comment>
    <comment ref="F1055" authorId="2">
      <text>
        <r>
          <rPr>
            <sz val="11"/>
            <color theme="1"/>
            <rFont val="Calibri"/>
            <family val="2"/>
            <scheme val="minor"/>
          </rPr>
          <t>Introduzca el código SNIP</t>
        </r>
      </text>
    </comment>
    <comment ref="C1056" authorId="2">
      <text>
        <r>
          <rPr>
            <sz val="11"/>
            <color theme="1"/>
            <rFont val="Calibri"/>
            <family val="2"/>
            <scheme val="minor"/>
          </rPr>
          <t>Introduzca la fecha de inicio del proceso, en formato dd-mm-aaaa</t>
        </r>
      </text>
    </comment>
    <comment ref="F10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text/>
    </comment>
    <comment ref="C1058" authorId="2">
      <text>
        <r>
          <rPr>
            <sz val="11"/>
            <color theme="1"/>
            <rFont val="Calibri"/>
            <family val="2"/>
            <scheme val="minor"/>
          </rPr>
          <t>Introduzca la fecha prevista de adjudicación, en formato dd-mm-aaaa</t>
        </r>
      </text>
    </comment>
    <comment ref="F1058" authorId="2">
      <text/>
    </comment>
    <comment ref="F1059" authorId="2">
      <text/>
    </comment>
    <comment ref="A1061" authorId="2">
      <text>
        <r>
          <rPr>
            <sz val="11"/>
            <color theme="1"/>
            <rFont val="Calibri"/>
            <family val="2"/>
            <scheme val="minor"/>
          </rPr>
          <t>Introduzca un codigo UNSPSC</t>
        </r>
      </text>
    </comment>
    <comment ref="B1061" authorId="2">
      <text>
        <r>
          <rPr>
            <sz val="11"/>
            <color theme="1"/>
            <rFont val="Calibri"/>
            <family val="2"/>
            <scheme val="minor"/>
          </rPr>
          <t>Descripción calculada automáticamente a partir de código del artículo</t>
        </r>
      </text>
    </comment>
    <comment ref="C1061" authorId="2">
      <text>
        <r>
          <rPr>
            <sz val="11"/>
            <color theme="1"/>
            <rFont val="Calibri"/>
            <family val="2"/>
            <scheme val="minor"/>
          </rPr>
          <t>Seleccione un valor de la lista</t>
        </r>
      </text>
    </comment>
    <comment ref="D1061" authorId="2">
      <text>
        <r>
          <rPr>
            <sz val="11"/>
            <color theme="1"/>
            <rFont val="Calibri"/>
            <family val="2"/>
            <scheme val="minor"/>
          </rPr>
          <t>Introduzca un número con dos decimales como máximo. Debe ser igual o mayor a la "Cantidad Real Consumida"</t>
        </r>
      </text>
    </comment>
    <comment ref="E1061" authorId="2">
      <text>
        <r>
          <rPr>
            <sz val="11"/>
            <color theme="1"/>
            <rFont val="Calibri"/>
            <family val="2"/>
            <scheme val="minor"/>
          </rPr>
          <t>Introduzca un número con dos decimales como máximo</t>
        </r>
      </text>
    </comment>
    <comment ref="F1061" authorId="2">
      <text>
        <r>
          <rPr>
            <sz val="11"/>
            <color theme="1"/>
            <rFont val="Calibri"/>
            <family val="2"/>
            <scheme val="minor"/>
          </rPr>
          <t>Monto calculado automáticamente por el sistema</t>
        </r>
      </text>
    </comment>
    <comment ref="A1068" authorId="2">
      <text>
        <r>
          <rPr>
            <sz val="11"/>
            <color theme="1"/>
            <rFont val="Calibri"/>
            <family val="2"/>
            <scheme val="minor"/>
          </rPr>
          <t>Introducir un texto con el nombre o referencia de la contratación</t>
        </r>
      </text>
    </comment>
    <comment ref="B1068" authorId="2">
      <text>
        <r>
          <rPr>
            <sz val="11"/>
            <color theme="1"/>
            <rFont val="Calibri"/>
            <family val="2"/>
            <scheme val="minor"/>
          </rPr>
          <t>Introduzca un texto con la finalidad de la contratación</t>
        </r>
      </text>
    </comment>
    <comment ref="C1068" authorId="2">
      <text>
        <r>
          <rPr>
            <sz val="11"/>
            <color theme="1"/>
            <rFont val="Calibri"/>
            <family val="2"/>
            <scheme val="minor"/>
          </rPr>
          <t>Seleccionar un valor del listado</t>
        </r>
      </text>
    </comment>
    <comment ref="D1068" authorId="2">
      <text>
        <r>
          <rPr>
            <sz val="11"/>
            <color theme="1"/>
            <rFont val="Calibri"/>
            <family val="2"/>
            <scheme val="minor"/>
          </rPr>
          <t>Seleccione el tipo de procedimiento</t>
        </r>
      </text>
    </comment>
    <comment ref="E1068" authorId="2">
      <text>
        <r>
          <rPr>
            <sz val="11"/>
            <color theme="1"/>
            <rFont val="Calibri"/>
            <family val="2"/>
            <scheme val="minor"/>
          </rPr>
          <t>Seleccione un valor de la lista</t>
        </r>
      </text>
    </comment>
    <comment ref="F1068" authorId="2">
      <text>
        <r>
          <rPr>
            <sz val="11"/>
            <color theme="1"/>
            <rFont val="Calibri"/>
            <family val="2"/>
            <scheme val="minor"/>
          </rPr>
          <t>Introduzca el código SNIP</t>
        </r>
      </text>
    </comment>
    <comment ref="C1069" authorId="2">
      <text>
        <r>
          <rPr>
            <sz val="11"/>
            <color theme="1"/>
            <rFont val="Calibri"/>
            <family val="2"/>
            <scheme val="minor"/>
          </rPr>
          <t>Introduzca la fecha de inicio del proceso, en formato dd-mm-aaaa</t>
        </r>
      </text>
    </comment>
    <comment ref="F106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2">
      <text/>
    </comment>
    <comment ref="C1071" authorId="2">
      <text>
        <r>
          <rPr>
            <sz val="11"/>
            <color theme="1"/>
            <rFont val="Calibri"/>
            <family val="2"/>
            <scheme val="minor"/>
          </rPr>
          <t>Introduzca la fecha prevista de adjudicación, en formato dd-mm-aaaa</t>
        </r>
      </text>
    </comment>
    <comment ref="F1071" authorId="2">
      <text/>
    </comment>
    <comment ref="F1072" authorId="2">
      <text/>
    </comment>
    <comment ref="A1074" authorId="2">
      <text>
        <r>
          <rPr>
            <sz val="11"/>
            <color theme="1"/>
            <rFont val="Calibri"/>
            <family val="2"/>
            <scheme val="minor"/>
          </rPr>
          <t>Introduzca un codigo UNSPSC</t>
        </r>
      </text>
    </comment>
    <comment ref="B1074" authorId="2">
      <text>
        <r>
          <rPr>
            <sz val="11"/>
            <color theme="1"/>
            <rFont val="Calibri"/>
            <family val="2"/>
            <scheme val="minor"/>
          </rPr>
          <t>Descripción calculada automáticamente a partir de código del artículo</t>
        </r>
      </text>
    </comment>
    <comment ref="C1074" authorId="2">
      <text>
        <r>
          <rPr>
            <sz val="11"/>
            <color theme="1"/>
            <rFont val="Calibri"/>
            <family val="2"/>
            <scheme val="minor"/>
          </rPr>
          <t>Seleccione un valor de la lista</t>
        </r>
      </text>
    </comment>
    <comment ref="D1074" authorId="2">
      <text>
        <r>
          <rPr>
            <sz val="11"/>
            <color theme="1"/>
            <rFont val="Calibri"/>
            <family val="2"/>
            <scheme val="minor"/>
          </rPr>
          <t>Introduzca un número con dos decimales como máximo. Debe ser igual o mayor a la "Cantidad Real Consumida"</t>
        </r>
      </text>
    </comment>
    <comment ref="E1074" authorId="2">
      <text>
        <r>
          <rPr>
            <sz val="11"/>
            <color theme="1"/>
            <rFont val="Calibri"/>
            <family val="2"/>
            <scheme val="minor"/>
          </rPr>
          <t>Introduzca un número con dos decimales como máximo</t>
        </r>
      </text>
    </comment>
    <comment ref="F1074" authorId="2">
      <text>
        <r>
          <rPr>
            <sz val="11"/>
            <color theme="1"/>
            <rFont val="Calibri"/>
            <family val="2"/>
            <scheme val="minor"/>
          </rPr>
          <t>Monto calculado automáticamente por el sistema</t>
        </r>
      </text>
    </comment>
    <comment ref="A1081" authorId="2">
      <text>
        <r>
          <rPr>
            <sz val="11"/>
            <color theme="1"/>
            <rFont val="Calibri"/>
            <family val="2"/>
            <scheme val="minor"/>
          </rPr>
          <t>Introducir un texto con el nombre o referencia de la contratación</t>
        </r>
      </text>
    </comment>
    <comment ref="B1081" authorId="2">
      <text>
        <r>
          <rPr>
            <sz val="11"/>
            <color theme="1"/>
            <rFont val="Calibri"/>
            <family val="2"/>
            <scheme val="minor"/>
          </rPr>
          <t>Introduzca un texto con la finalidad de la contratación</t>
        </r>
      </text>
    </comment>
    <comment ref="C1081" authorId="2">
      <text>
        <r>
          <rPr>
            <sz val="11"/>
            <color theme="1"/>
            <rFont val="Calibri"/>
            <family val="2"/>
            <scheme val="minor"/>
          </rPr>
          <t>Seleccionar un valor del listado</t>
        </r>
      </text>
    </comment>
    <comment ref="D1081" authorId="2">
      <text>
        <r>
          <rPr>
            <sz val="11"/>
            <color theme="1"/>
            <rFont val="Calibri"/>
            <family val="2"/>
            <scheme val="minor"/>
          </rPr>
          <t>Seleccione el tipo de procedimiento</t>
        </r>
      </text>
    </comment>
    <comment ref="E1081" authorId="2">
      <text>
        <r>
          <rPr>
            <sz val="11"/>
            <color theme="1"/>
            <rFont val="Calibri"/>
            <family val="2"/>
            <scheme val="minor"/>
          </rPr>
          <t>Seleccione un valor de la lista</t>
        </r>
      </text>
    </comment>
    <comment ref="F1081" authorId="2">
      <text>
        <r>
          <rPr>
            <sz val="11"/>
            <color theme="1"/>
            <rFont val="Calibri"/>
            <family val="2"/>
            <scheme val="minor"/>
          </rPr>
          <t>Introduzca el código SNIP</t>
        </r>
      </text>
    </comment>
    <comment ref="C1082" authorId="2">
      <text>
        <r>
          <rPr>
            <sz val="11"/>
            <color theme="1"/>
            <rFont val="Calibri"/>
            <family val="2"/>
            <scheme val="minor"/>
          </rPr>
          <t>Introduzca la fecha de inicio del proceso, en formato dd-mm-aaaa</t>
        </r>
      </text>
    </comment>
    <comment ref="F108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2">
      <text/>
    </comment>
    <comment ref="C1084" authorId="2">
      <text>
        <r>
          <rPr>
            <sz val="11"/>
            <color theme="1"/>
            <rFont val="Calibri"/>
            <family val="2"/>
            <scheme val="minor"/>
          </rPr>
          <t>Introduzca la fecha prevista de adjudicación, en formato dd-mm-aaaa</t>
        </r>
      </text>
    </comment>
    <comment ref="F1084" authorId="2">
      <text/>
    </comment>
    <comment ref="F1085" authorId="2">
      <text/>
    </comment>
    <comment ref="A1087" authorId="2">
      <text>
        <r>
          <rPr>
            <sz val="11"/>
            <color theme="1"/>
            <rFont val="Calibri"/>
            <family val="2"/>
            <scheme val="minor"/>
          </rPr>
          <t>Introduzca un codigo UNSPSC</t>
        </r>
      </text>
    </comment>
    <comment ref="B1087" authorId="2">
      <text>
        <r>
          <rPr>
            <sz val="11"/>
            <color theme="1"/>
            <rFont val="Calibri"/>
            <family val="2"/>
            <scheme val="minor"/>
          </rPr>
          <t>Descripción calculada automáticamente a partir de código del artículo</t>
        </r>
      </text>
    </comment>
    <comment ref="C1087" authorId="2">
      <text>
        <r>
          <rPr>
            <sz val="11"/>
            <color theme="1"/>
            <rFont val="Calibri"/>
            <family val="2"/>
            <scheme val="minor"/>
          </rPr>
          <t>Seleccione un valor de la lista</t>
        </r>
      </text>
    </comment>
    <comment ref="D1087" authorId="2">
      <text>
        <r>
          <rPr>
            <sz val="11"/>
            <color theme="1"/>
            <rFont val="Calibri"/>
            <family val="2"/>
            <scheme val="minor"/>
          </rPr>
          <t>Introduzca un número con dos decimales como máximo. Debe ser igual o mayor a la "Cantidad Real Consumida"</t>
        </r>
      </text>
    </comment>
    <comment ref="E1087" authorId="2">
      <text>
        <r>
          <rPr>
            <sz val="11"/>
            <color theme="1"/>
            <rFont val="Calibri"/>
            <family val="2"/>
            <scheme val="minor"/>
          </rPr>
          <t>Introduzca un número con dos decimales como máximo</t>
        </r>
      </text>
    </comment>
    <comment ref="F1087" authorId="2">
      <text>
        <r>
          <rPr>
            <sz val="11"/>
            <color theme="1"/>
            <rFont val="Calibri"/>
            <family val="2"/>
            <scheme val="minor"/>
          </rPr>
          <t>Monto calculado automáticamente por el sistema</t>
        </r>
      </text>
    </comment>
    <comment ref="A1094" authorId="2">
      <text>
        <r>
          <rPr>
            <sz val="11"/>
            <color theme="1"/>
            <rFont val="Calibri"/>
            <family val="2"/>
            <scheme val="minor"/>
          </rPr>
          <t>Introducir un texto con el nombre o referencia de la contratación</t>
        </r>
      </text>
    </comment>
    <comment ref="B1094" authorId="2">
      <text>
        <r>
          <rPr>
            <sz val="11"/>
            <color theme="1"/>
            <rFont val="Calibri"/>
            <family val="2"/>
            <scheme val="minor"/>
          </rPr>
          <t>Introduzca un texto con la finalidad de la contratación</t>
        </r>
      </text>
    </comment>
    <comment ref="C1094" authorId="2">
      <text>
        <r>
          <rPr>
            <sz val="11"/>
            <color theme="1"/>
            <rFont val="Calibri"/>
            <family val="2"/>
            <scheme val="minor"/>
          </rPr>
          <t>Seleccionar un valor del listado</t>
        </r>
      </text>
    </comment>
    <comment ref="D1094" authorId="2">
      <text>
        <r>
          <rPr>
            <sz val="11"/>
            <color theme="1"/>
            <rFont val="Calibri"/>
            <family val="2"/>
            <scheme val="minor"/>
          </rPr>
          <t>Seleccione el tipo de procedimiento</t>
        </r>
      </text>
    </comment>
    <comment ref="E1094" authorId="2">
      <text>
        <r>
          <rPr>
            <sz val="11"/>
            <color theme="1"/>
            <rFont val="Calibri"/>
            <family val="2"/>
            <scheme val="minor"/>
          </rPr>
          <t>Seleccione un valor de la lista</t>
        </r>
      </text>
    </comment>
    <comment ref="F1094" authorId="2">
      <text>
        <r>
          <rPr>
            <sz val="11"/>
            <color theme="1"/>
            <rFont val="Calibri"/>
            <family val="2"/>
            <scheme val="minor"/>
          </rPr>
          <t>Introduzca el código SNIP</t>
        </r>
      </text>
    </comment>
    <comment ref="C1095" authorId="2">
      <text>
        <r>
          <rPr>
            <sz val="11"/>
            <color theme="1"/>
            <rFont val="Calibri"/>
            <family val="2"/>
            <scheme val="minor"/>
          </rPr>
          <t>Introduzca la fecha de inicio del proceso, en formato dd-mm-aaaa</t>
        </r>
      </text>
    </comment>
    <comment ref="F10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text/>
    </comment>
    <comment ref="C1097" authorId="2">
      <text>
        <r>
          <rPr>
            <sz val="11"/>
            <color theme="1"/>
            <rFont val="Calibri"/>
            <family val="2"/>
            <scheme val="minor"/>
          </rPr>
          <t>Introduzca la fecha prevista de adjudicación, en formato dd-mm-aaaa</t>
        </r>
      </text>
    </comment>
    <comment ref="F1097" authorId="2">
      <text/>
    </comment>
    <comment ref="F1098" authorId="2">
      <text/>
    </comment>
    <comment ref="A1100" authorId="2">
      <text>
        <r>
          <rPr>
            <sz val="11"/>
            <color theme="1"/>
            <rFont val="Calibri"/>
            <family val="2"/>
            <scheme val="minor"/>
          </rPr>
          <t>Introduzca un codigo UNSPSC</t>
        </r>
      </text>
    </comment>
    <comment ref="B1100" authorId="2">
      <text>
        <r>
          <rPr>
            <sz val="11"/>
            <color theme="1"/>
            <rFont val="Calibri"/>
            <family val="2"/>
            <scheme val="minor"/>
          </rPr>
          <t>Descripción calculada automáticamente a partir de código del artículo</t>
        </r>
      </text>
    </comment>
    <comment ref="C1100" authorId="2">
      <text>
        <r>
          <rPr>
            <sz val="11"/>
            <color theme="1"/>
            <rFont val="Calibri"/>
            <family val="2"/>
            <scheme val="minor"/>
          </rPr>
          <t>Seleccione un valor de la lista</t>
        </r>
      </text>
    </comment>
    <comment ref="D1100" authorId="2">
      <text>
        <r>
          <rPr>
            <sz val="11"/>
            <color theme="1"/>
            <rFont val="Calibri"/>
            <family val="2"/>
            <scheme val="minor"/>
          </rPr>
          <t>Introduzca un número con dos decimales como máximo. Debe ser igual o mayor a la "Cantidad Real Consumida"</t>
        </r>
      </text>
    </comment>
    <comment ref="E1100" authorId="2">
      <text>
        <r>
          <rPr>
            <sz val="11"/>
            <color theme="1"/>
            <rFont val="Calibri"/>
            <family val="2"/>
            <scheme val="minor"/>
          </rPr>
          <t>Introduzca un número con dos decimales como máximo</t>
        </r>
      </text>
    </comment>
    <comment ref="F1100" authorId="2">
      <text>
        <r>
          <rPr>
            <sz val="11"/>
            <color theme="1"/>
            <rFont val="Calibri"/>
            <family val="2"/>
            <scheme val="minor"/>
          </rPr>
          <t>Monto calculado automáticamente por el sistema</t>
        </r>
      </text>
    </comment>
    <comment ref="A1106" authorId="2">
      <text>
        <r>
          <rPr>
            <sz val="11"/>
            <color theme="1"/>
            <rFont val="Calibri"/>
            <family val="2"/>
            <scheme val="minor"/>
          </rPr>
          <t>Introducir un texto con el nombre o referencia de la contratación</t>
        </r>
      </text>
    </comment>
    <comment ref="B1106" authorId="2">
      <text>
        <r>
          <rPr>
            <sz val="11"/>
            <color theme="1"/>
            <rFont val="Calibri"/>
            <family val="2"/>
            <scheme val="minor"/>
          </rPr>
          <t>Introduzca un texto con la finalidad de la contratación</t>
        </r>
      </text>
    </comment>
    <comment ref="C1106" authorId="2">
      <text>
        <r>
          <rPr>
            <sz val="11"/>
            <color theme="1"/>
            <rFont val="Calibri"/>
            <family val="2"/>
            <scheme val="minor"/>
          </rPr>
          <t>Seleccionar un valor del listado</t>
        </r>
      </text>
    </comment>
    <comment ref="D1106" authorId="2">
      <text>
        <r>
          <rPr>
            <sz val="11"/>
            <color theme="1"/>
            <rFont val="Calibri"/>
            <family val="2"/>
            <scheme val="minor"/>
          </rPr>
          <t>Seleccione el tipo de procedimiento</t>
        </r>
      </text>
    </comment>
    <comment ref="E1106" authorId="2">
      <text>
        <r>
          <rPr>
            <sz val="11"/>
            <color theme="1"/>
            <rFont val="Calibri"/>
            <family val="2"/>
            <scheme val="minor"/>
          </rPr>
          <t>Seleccione un valor de la lista</t>
        </r>
      </text>
    </comment>
    <comment ref="F1106" authorId="2">
      <text>
        <r>
          <rPr>
            <sz val="11"/>
            <color theme="1"/>
            <rFont val="Calibri"/>
            <family val="2"/>
            <scheme val="minor"/>
          </rPr>
          <t>Introduzca el código SNIP</t>
        </r>
      </text>
    </comment>
    <comment ref="C1107" authorId="2">
      <text>
        <r>
          <rPr>
            <sz val="11"/>
            <color theme="1"/>
            <rFont val="Calibri"/>
            <family val="2"/>
            <scheme val="minor"/>
          </rPr>
          <t>Introduzca la fecha de inicio del proceso, en formato dd-mm-aaaa</t>
        </r>
      </text>
    </comment>
    <comment ref="F11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2">
      <text/>
    </comment>
    <comment ref="C1109" authorId="2">
      <text>
        <r>
          <rPr>
            <sz val="11"/>
            <color theme="1"/>
            <rFont val="Calibri"/>
            <family val="2"/>
            <scheme val="minor"/>
          </rPr>
          <t>Introduzca la fecha prevista de adjudicación, en formato dd-mm-aaaa</t>
        </r>
      </text>
    </comment>
    <comment ref="F1109" authorId="2">
      <text/>
    </comment>
    <comment ref="F1110" authorId="2">
      <text/>
    </comment>
    <comment ref="A1112" authorId="2">
      <text>
        <r>
          <rPr>
            <sz val="11"/>
            <color theme="1"/>
            <rFont val="Calibri"/>
            <family val="2"/>
            <scheme val="minor"/>
          </rPr>
          <t>Introduzca un codigo UNSPSC</t>
        </r>
      </text>
    </comment>
    <comment ref="B1112" authorId="2">
      <text>
        <r>
          <rPr>
            <sz val="11"/>
            <color theme="1"/>
            <rFont val="Calibri"/>
            <family val="2"/>
            <scheme val="minor"/>
          </rPr>
          <t>Descripción calculada automáticamente a partir de código del artículo</t>
        </r>
      </text>
    </comment>
    <comment ref="C1112" authorId="2">
      <text>
        <r>
          <rPr>
            <sz val="11"/>
            <color theme="1"/>
            <rFont val="Calibri"/>
            <family val="2"/>
            <scheme val="minor"/>
          </rPr>
          <t>Seleccione un valor de la lista</t>
        </r>
      </text>
    </comment>
    <comment ref="D1112" authorId="2">
      <text>
        <r>
          <rPr>
            <sz val="11"/>
            <color theme="1"/>
            <rFont val="Calibri"/>
            <family val="2"/>
            <scheme val="minor"/>
          </rPr>
          <t>Introduzca un número con dos decimales como máximo. Debe ser igual o mayor a la "Cantidad Real Consumida"</t>
        </r>
      </text>
    </comment>
    <comment ref="E1112" authorId="2">
      <text>
        <r>
          <rPr>
            <sz val="11"/>
            <color theme="1"/>
            <rFont val="Calibri"/>
            <family val="2"/>
            <scheme val="minor"/>
          </rPr>
          <t>Introduzca un número con dos decimales como máximo</t>
        </r>
      </text>
    </comment>
    <comment ref="F1112" authorId="2">
      <text>
        <r>
          <rPr>
            <sz val="11"/>
            <color theme="1"/>
            <rFont val="Calibri"/>
            <family val="2"/>
            <scheme val="minor"/>
          </rPr>
          <t>Monto calculado automáticamente por el sistema</t>
        </r>
      </text>
    </comment>
    <comment ref="A1145" authorId="2">
      <text>
        <r>
          <rPr>
            <sz val="11"/>
            <color theme="1"/>
            <rFont val="Calibri"/>
            <family val="2"/>
            <scheme val="minor"/>
          </rPr>
          <t>Introducir un texto con el nombre o referencia de la contratación</t>
        </r>
      </text>
    </comment>
    <comment ref="B1145" authorId="2">
      <text>
        <r>
          <rPr>
            <sz val="11"/>
            <color theme="1"/>
            <rFont val="Calibri"/>
            <family val="2"/>
            <scheme val="minor"/>
          </rPr>
          <t>Introduzca un texto con la finalidad de la contratación</t>
        </r>
      </text>
    </comment>
    <comment ref="C1145" authorId="2">
      <text>
        <r>
          <rPr>
            <sz val="11"/>
            <color theme="1"/>
            <rFont val="Calibri"/>
            <family val="2"/>
            <scheme val="minor"/>
          </rPr>
          <t>Seleccionar un valor del listado</t>
        </r>
      </text>
    </comment>
    <comment ref="D1145" authorId="2">
      <text>
        <r>
          <rPr>
            <sz val="11"/>
            <color theme="1"/>
            <rFont val="Calibri"/>
            <family val="2"/>
            <scheme val="minor"/>
          </rPr>
          <t>Seleccione el tipo de procedimiento</t>
        </r>
      </text>
    </comment>
    <comment ref="E1145" authorId="2">
      <text>
        <r>
          <rPr>
            <sz val="11"/>
            <color theme="1"/>
            <rFont val="Calibri"/>
            <family val="2"/>
            <scheme val="minor"/>
          </rPr>
          <t>Seleccione un valor de la lista</t>
        </r>
      </text>
    </comment>
    <comment ref="F1145" authorId="2">
      <text>
        <r>
          <rPr>
            <sz val="11"/>
            <color theme="1"/>
            <rFont val="Calibri"/>
            <family val="2"/>
            <scheme val="minor"/>
          </rPr>
          <t>Introduzca el código SNIP</t>
        </r>
      </text>
    </comment>
    <comment ref="C1146" authorId="2">
      <text>
        <r>
          <rPr>
            <sz val="11"/>
            <color theme="1"/>
            <rFont val="Calibri"/>
            <family val="2"/>
            <scheme val="minor"/>
          </rPr>
          <t>Introduzca la fecha de inicio del proceso, en formato dd-mm-aaaa</t>
        </r>
      </text>
    </comment>
    <comment ref="F11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2">
      <text/>
    </comment>
    <comment ref="C1148" authorId="2">
      <text>
        <r>
          <rPr>
            <sz val="11"/>
            <color theme="1"/>
            <rFont val="Calibri"/>
            <family val="2"/>
            <scheme val="minor"/>
          </rPr>
          <t>Introduzca la fecha prevista de adjudicación, en formato dd-mm-aaaa</t>
        </r>
      </text>
    </comment>
    <comment ref="F1148" authorId="2">
      <text/>
    </comment>
    <comment ref="F1149" authorId="2">
      <text/>
    </comment>
    <comment ref="A1151" authorId="2">
      <text>
        <r>
          <rPr>
            <sz val="11"/>
            <color theme="1"/>
            <rFont val="Calibri"/>
            <family val="2"/>
            <scheme val="minor"/>
          </rPr>
          <t>Introduzca un codigo UNSPSC</t>
        </r>
      </text>
    </comment>
    <comment ref="B1151" authorId="2">
      <text>
        <r>
          <rPr>
            <sz val="11"/>
            <color theme="1"/>
            <rFont val="Calibri"/>
            <family val="2"/>
            <scheme val="minor"/>
          </rPr>
          <t>Descripción calculada automáticamente a partir de código del artículo</t>
        </r>
      </text>
    </comment>
    <comment ref="C1151" authorId="2">
      <text>
        <r>
          <rPr>
            <sz val="11"/>
            <color theme="1"/>
            <rFont val="Calibri"/>
            <family val="2"/>
            <scheme val="minor"/>
          </rPr>
          <t>Seleccione un valor de la lista</t>
        </r>
      </text>
    </comment>
    <comment ref="D1151" authorId="2">
      <text>
        <r>
          <rPr>
            <sz val="11"/>
            <color theme="1"/>
            <rFont val="Calibri"/>
            <family val="2"/>
            <scheme val="minor"/>
          </rPr>
          <t>Introduzca un número con dos decimales como máximo. Debe ser igual o mayor a la "Cantidad Real Consumida"</t>
        </r>
      </text>
    </comment>
    <comment ref="E1151" authorId="2">
      <text>
        <r>
          <rPr>
            <sz val="11"/>
            <color theme="1"/>
            <rFont val="Calibri"/>
            <family val="2"/>
            <scheme val="minor"/>
          </rPr>
          <t>Introduzca un número con dos decimales como máximo</t>
        </r>
      </text>
    </comment>
    <comment ref="F1151" authorId="2">
      <text>
        <r>
          <rPr>
            <sz val="11"/>
            <color theme="1"/>
            <rFont val="Calibri"/>
            <family val="2"/>
            <scheme val="minor"/>
          </rPr>
          <t>Monto calculado automáticamente por el sistema</t>
        </r>
      </text>
    </comment>
    <comment ref="A1173" authorId="2">
      <text>
        <r>
          <rPr>
            <sz val="11"/>
            <color theme="1"/>
            <rFont val="Calibri"/>
            <family val="2"/>
            <scheme val="minor"/>
          </rPr>
          <t>Introducir un texto con el nombre o referencia de la contratación</t>
        </r>
      </text>
    </comment>
    <comment ref="B1173" authorId="2">
      <text>
        <r>
          <rPr>
            <sz val="11"/>
            <color theme="1"/>
            <rFont val="Calibri"/>
            <family val="2"/>
            <scheme val="minor"/>
          </rPr>
          <t>Introduzca un texto con la finalidad de la contratación</t>
        </r>
      </text>
    </comment>
    <comment ref="C1173" authorId="2">
      <text>
        <r>
          <rPr>
            <sz val="11"/>
            <color theme="1"/>
            <rFont val="Calibri"/>
            <family val="2"/>
            <scheme val="minor"/>
          </rPr>
          <t>Seleccionar un valor del listado</t>
        </r>
      </text>
    </comment>
    <comment ref="D1173" authorId="2">
      <text>
        <r>
          <rPr>
            <sz val="11"/>
            <color theme="1"/>
            <rFont val="Calibri"/>
            <family val="2"/>
            <scheme val="minor"/>
          </rPr>
          <t>Seleccione el tipo de procedimiento</t>
        </r>
      </text>
    </comment>
    <comment ref="E1173" authorId="2">
      <text>
        <r>
          <rPr>
            <sz val="11"/>
            <color theme="1"/>
            <rFont val="Calibri"/>
            <family val="2"/>
            <scheme val="minor"/>
          </rPr>
          <t>Seleccione un valor de la lista</t>
        </r>
      </text>
    </comment>
    <comment ref="F1173" authorId="2">
      <text>
        <r>
          <rPr>
            <sz val="11"/>
            <color theme="1"/>
            <rFont val="Calibri"/>
            <family val="2"/>
            <scheme val="minor"/>
          </rPr>
          <t>Introduzca el código SNIP</t>
        </r>
      </text>
    </comment>
    <comment ref="C1174" authorId="2">
      <text>
        <r>
          <rPr>
            <sz val="11"/>
            <color theme="1"/>
            <rFont val="Calibri"/>
            <family val="2"/>
            <scheme val="minor"/>
          </rPr>
          <t>Introduzca la fecha de inicio del proceso, en formato dd-mm-aaaa</t>
        </r>
      </text>
    </comment>
    <comment ref="F11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2">
      <text/>
    </comment>
    <comment ref="C1176" authorId="2">
      <text>
        <r>
          <rPr>
            <sz val="11"/>
            <color theme="1"/>
            <rFont val="Calibri"/>
            <family val="2"/>
            <scheme val="minor"/>
          </rPr>
          <t>Introduzca la fecha prevista de adjudicación, en formato dd-mm-aaaa</t>
        </r>
      </text>
    </comment>
    <comment ref="F1176" authorId="2">
      <text/>
    </comment>
    <comment ref="F1177" authorId="2">
      <text/>
    </comment>
    <comment ref="A1179" authorId="2">
      <text>
        <r>
          <rPr>
            <sz val="11"/>
            <color theme="1"/>
            <rFont val="Calibri"/>
            <family val="2"/>
            <scheme val="minor"/>
          </rPr>
          <t>Introduzca un codigo UNSPSC</t>
        </r>
      </text>
    </comment>
    <comment ref="B1179" authorId="2">
      <text>
        <r>
          <rPr>
            <sz val="11"/>
            <color theme="1"/>
            <rFont val="Calibri"/>
            <family val="2"/>
            <scheme val="minor"/>
          </rPr>
          <t>Descripción calculada automáticamente a partir de código del artículo</t>
        </r>
      </text>
    </comment>
    <comment ref="C1179" authorId="2">
      <text>
        <r>
          <rPr>
            <sz val="11"/>
            <color theme="1"/>
            <rFont val="Calibri"/>
            <family val="2"/>
            <scheme val="minor"/>
          </rPr>
          <t>Seleccione un valor de la lista</t>
        </r>
      </text>
    </comment>
    <comment ref="D1179" authorId="2">
      <text>
        <r>
          <rPr>
            <sz val="11"/>
            <color theme="1"/>
            <rFont val="Calibri"/>
            <family val="2"/>
            <scheme val="minor"/>
          </rPr>
          <t>Introduzca un número con dos decimales como máximo. Debe ser igual o mayor a la "Cantidad Real Consumida"</t>
        </r>
      </text>
    </comment>
    <comment ref="E1179" authorId="2">
      <text>
        <r>
          <rPr>
            <sz val="11"/>
            <color theme="1"/>
            <rFont val="Calibri"/>
            <family val="2"/>
            <scheme val="minor"/>
          </rPr>
          <t>Introduzca un número con dos decimales como máximo</t>
        </r>
      </text>
    </comment>
    <comment ref="F1179" authorId="2">
      <text>
        <r>
          <rPr>
            <sz val="11"/>
            <color theme="1"/>
            <rFont val="Calibri"/>
            <family val="2"/>
            <scheme val="minor"/>
          </rPr>
          <t>Monto calculado automáticamente por el sistema</t>
        </r>
      </text>
    </comment>
    <comment ref="A1201" authorId="2">
      <text>
        <r>
          <rPr>
            <sz val="11"/>
            <color theme="1"/>
            <rFont val="Calibri"/>
            <family val="2"/>
            <scheme val="minor"/>
          </rPr>
          <t>Introducir un texto con el nombre o referencia de la contratación</t>
        </r>
      </text>
    </comment>
    <comment ref="B1201" authorId="2">
      <text>
        <r>
          <rPr>
            <sz val="11"/>
            <color theme="1"/>
            <rFont val="Calibri"/>
            <family val="2"/>
            <scheme val="minor"/>
          </rPr>
          <t>Introduzca un texto con la finalidad de la contratación</t>
        </r>
      </text>
    </comment>
    <comment ref="C1201" authorId="2">
      <text>
        <r>
          <rPr>
            <sz val="11"/>
            <color theme="1"/>
            <rFont val="Calibri"/>
            <family val="2"/>
            <scheme val="minor"/>
          </rPr>
          <t>Seleccionar un valor del listado</t>
        </r>
      </text>
    </comment>
    <comment ref="D1201" authorId="2">
      <text>
        <r>
          <rPr>
            <sz val="11"/>
            <color theme="1"/>
            <rFont val="Calibri"/>
            <family val="2"/>
            <scheme val="minor"/>
          </rPr>
          <t>Seleccione el tipo de procedimiento</t>
        </r>
      </text>
    </comment>
    <comment ref="E1201" authorId="2">
      <text>
        <r>
          <rPr>
            <sz val="11"/>
            <color theme="1"/>
            <rFont val="Calibri"/>
            <family val="2"/>
            <scheme val="minor"/>
          </rPr>
          <t>Seleccione un valor de la lista</t>
        </r>
      </text>
    </comment>
    <comment ref="F1201" authorId="2">
      <text>
        <r>
          <rPr>
            <sz val="11"/>
            <color theme="1"/>
            <rFont val="Calibri"/>
            <family val="2"/>
            <scheme val="minor"/>
          </rPr>
          <t>Introduzca el código SNIP</t>
        </r>
      </text>
    </comment>
    <comment ref="C1202" authorId="2">
      <text>
        <r>
          <rPr>
            <sz val="11"/>
            <color theme="1"/>
            <rFont val="Calibri"/>
            <family val="2"/>
            <scheme val="minor"/>
          </rPr>
          <t>Introduzca la fecha de inicio del proceso, en formato dd-mm-aaaa</t>
        </r>
      </text>
    </comment>
    <comment ref="F12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2">
      <text/>
    </comment>
    <comment ref="C1204" authorId="2">
      <text>
        <r>
          <rPr>
            <sz val="11"/>
            <color theme="1"/>
            <rFont val="Calibri"/>
            <family val="2"/>
            <scheme val="minor"/>
          </rPr>
          <t>Introduzca la fecha prevista de adjudicación, en formato dd-mm-aaaa</t>
        </r>
      </text>
    </comment>
    <comment ref="F1204" authorId="2">
      <text/>
    </comment>
    <comment ref="F1205" authorId="2">
      <text/>
    </comment>
    <comment ref="A1207" authorId="2">
      <text>
        <r>
          <rPr>
            <sz val="11"/>
            <color theme="1"/>
            <rFont val="Calibri"/>
            <family val="2"/>
            <scheme val="minor"/>
          </rPr>
          <t>Introduzca un codigo UNSPSC</t>
        </r>
      </text>
    </comment>
    <comment ref="B1207" authorId="2">
      <text>
        <r>
          <rPr>
            <sz val="11"/>
            <color theme="1"/>
            <rFont val="Calibri"/>
            <family val="2"/>
            <scheme val="minor"/>
          </rPr>
          <t>Descripción calculada automáticamente a partir de código del artículo</t>
        </r>
      </text>
    </comment>
    <comment ref="C1207" authorId="2">
      <text>
        <r>
          <rPr>
            <sz val="11"/>
            <color theme="1"/>
            <rFont val="Calibri"/>
            <family val="2"/>
            <scheme val="minor"/>
          </rPr>
          <t>Seleccione un valor de la lista</t>
        </r>
      </text>
    </comment>
    <comment ref="D1207" authorId="2">
      <text>
        <r>
          <rPr>
            <sz val="11"/>
            <color theme="1"/>
            <rFont val="Calibri"/>
            <family val="2"/>
            <scheme val="minor"/>
          </rPr>
          <t>Introduzca un número con dos decimales como máximo. Debe ser igual o mayor a la "Cantidad Real Consumida"</t>
        </r>
      </text>
    </comment>
    <comment ref="E1207" authorId="2">
      <text>
        <r>
          <rPr>
            <sz val="11"/>
            <color theme="1"/>
            <rFont val="Calibri"/>
            <family val="2"/>
            <scheme val="minor"/>
          </rPr>
          <t>Introduzca un número con dos decimales como máximo</t>
        </r>
      </text>
    </comment>
    <comment ref="F1207" authorId="2">
      <text>
        <r>
          <rPr>
            <sz val="11"/>
            <color theme="1"/>
            <rFont val="Calibri"/>
            <family val="2"/>
            <scheme val="minor"/>
          </rPr>
          <t>Monto calculado automáticamente por el sistema</t>
        </r>
      </text>
    </comment>
    <comment ref="A1223" authorId="2">
      <text>
        <r>
          <rPr>
            <sz val="11"/>
            <color theme="1"/>
            <rFont val="Calibri"/>
            <family val="2"/>
            <scheme val="minor"/>
          </rPr>
          <t>Introducir un texto con el nombre o referencia de la contratación</t>
        </r>
      </text>
    </comment>
    <comment ref="B1223" authorId="2">
      <text>
        <r>
          <rPr>
            <sz val="11"/>
            <color theme="1"/>
            <rFont val="Calibri"/>
            <family val="2"/>
            <scheme val="minor"/>
          </rPr>
          <t>Introduzca un texto con la finalidad de la contratación</t>
        </r>
      </text>
    </comment>
    <comment ref="C1223" authorId="2">
      <text>
        <r>
          <rPr>
            <sz val="11"/>
            <color theme="1"/>
            <rFont val="Calibri"/>
            <family val="2"/>
            <scheme val="minor"/>
          </rPr>
          <t>Seleccionar un valor del listado</t>
        </r>
      </text>
    </comment>
    <comment ref="D1223" authorId="2">
      <text>
        <r>
          <rPr>
            <sz val="11"/>
            <color theme="1"/>
            <rFont val="Calibri"/>
            <family val="2"/>
            <scheme val="minor"/>
          </rPr>
          <t>Seleccione el tipo de procedimiento</t>
        </r>
      </text>
    </comment>
    <comment ref="E1223" authorId="2">
      <text>
        <r>
          <rPr>
            <sz val="11"/>
            <color theme="1"/>
            <rFont val="Calibri"/>
            <family val="2"/>
            <scheme val="minor"/>
          </rPr>
          <t>Seleccione un valor de la lista</t>
        </r>
      </text>
    </comment>
    <comment ref="F1223" authorId="2">
      <text>
        <r>
          <rPr>
            <sz val="11"/>
            <color theme="1"/>
            <rFont val="Calibri"/>
            <family val="2"/>
            <scheme val="minor"/>
          </rPr>
          <t>Introduzca el código SNIP</t>
        </r>
      </text>
    </comment>
    <comment ref="C1224" authorId="2">
      <text>
        <r>
          <rPr>
            <sz val="11"/>
            <color theme="1"/>
            <rFont val="Calibri"/>
            <family val="2"/>
            <scheme val="minor"/>
          </rPr>
          <t>Introduzca la fecha de inicio del proceso, en formato dd-mm-aaaa</t>
        </r>
      </text>
    </comment>
    <comment ref="F12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2">
      <text/>
    </comment>
    <comment ref="C1226" authorId="2">
      <text>
        <r>
          <rPr>
            <sz val="11"/>
            <color theme="1"/>
            <rFont val="Calibri"/>
            <family val="2"/>
            <scheme val="minor"/>
          </rPr>
          <t>Introduzca la fecha prevista de adjudicación, en formato dd-mm-aaaa</t>
        </r>
      </text>
    </comment>
    <comment ref="F1226" authorId="2">
      <text/>
    </comment>
    <comment ref="F1227" authorId="2">
      <text/>
    </comment>
    <comment ref="A1229" authorId="2">
      <text>
        <r>
          <rPr>
            <sz val="11"/>
            <color theme="1"/>
            <rFont val="Calibri"/>
            <family val="2"/>
            <scheme val="minor"/>
          </rPr>
          <t>Introduzca un codigo UNSPSC</t>
        </r>
      </text>
    </comment>
    <comment ref="B1229" authorId="2">
      <text>
        <r>
          <rPr>
            <sz val="11"/>
            <color theme="1"/>
            <rFont val="Calibri"/>
            <family val="2"/>
            <scheme val="minor"/>
          </rPr>
          <t>Descripción calculada automáticamente a partir de código del artículo</t>
        </r>
      </text>
    </comment>
    <comment ref="C1229" authorId="2">
      <text>
        <r>
          <rPr>
            <sz val="11"/>
            <color theme="1"/>
            <rFont val="Calibri"/>
            <family val="2"/>
            <scheme val="minor"/>
          </rPr>
          <t>Seleccione un valor de la lista</t>
        </r>
      </text>
    </comment>
    <comment ref="D1229" authorId="2">
      <text>
        <r>
          <rPr>
            <sz val="11"/>
            <color theme="1"/>
            <rFont val="Calibri"/>
            <family val="2"/>
            <scheme val="minor"/>
          </rPr>
          <t>Introduzca un número con dos decimales como máximo. Debe ser igual o mayor a la "Cantidad Real Consumida"</t>
        </r>
      </text>
    </comment>
    <comment ref="E1229" authorId="2">
      <text>
        <r>
          <rPr>
            <sz val="11"/>
            <color theme="1"/>
            <rFont val="Calibri"/>
            <family val="2"/>
            <scheme val="minor"/>
          </rPr>
          <t>Introduzca un número con dos decimales como máximo</t>
        </r>
      </text>
    </comment>
    <comment ref="F1229" authorId="2">
      <text>
        <r>
          <rPr>
            <sz val="11"/>
            <color theme="1"/>
            <rFont val="Calibri"/>
            <family val="2"/>
            <scheme val="minor"/>
          </rPr>
          <t>Monto calculado automáticamente por el sistema</t>
        </r>
      </text>
    </comment>
    <comment ref="A1234" authorId="2">
      <text>
        <r>
          <rPr>
            <sz val="11"/>
            <color theme="1"/>
            <rFont val="Calibri"/>
            <family val="2"/>
            <scheme val="minor"/>
          </rPr>
          <t>Introducir un texto con el nombre o referencia de la contratación</t>
        </r>
      </text>
    </comment>
    <comment ref="B1234" authorId="2">
      <text>
        <r>
          <rPr>
            <sz val="11"/>
            <color theme="1"/>
            <rFont val="Calibri"/>
            <family val="2"/>
            <scheme val="minor"/>
          </rPr>
          <t>Introduzca un texto con la finalidad de la contratación</t>
        </r>
      </text>
    </comment>
    <comment ref="C1234" authorId="2">
      <text>
        <r>
          <rPr>
            <sz val="11"/>
            <color theme="1"/>
            <rFont val="Calibri"/>
            <family val="2"/>
            <scheme val="minor"/>
          </rPr>
          <t>Seleccionar un valor del listado</t>
        </r>
      </text>
    </comment>
    <comment ref="D1234" authorId="2">
      <text>
        <r>
          <rPr>
            <sz val="11"/>
            <color theme="1"/>
            <rFont val="Calibri"/>
            <family val="2"/>
            <scheme val="minor"/>
          </rPr>
          <t>Seleccione el tipo de procedimiento</t>
        </r>
      </text>
    </comment>
    <comment ref="E1234" authorId="2">
      <text>
        <r>
          <rPr>
            <sz val="11"/>
            <color theme="1"/>
            <rFont val="Calibri"/>
            <family val="2"/>
            <scheme val="minor"/>
          </rPr>
          <t>Seleccione un valor de la lista</t>
        </r>
      </text>
    </comment>
    <comment ref="F1234" authorId="2">
      <text>
        <r>
          <rPr>
            <sz val="11"/>
            <color theme="1"/>
            <rFont val="Calibri"/>
            <family val="2"/>
            <scheme val="minor"/>
          </rPr>
          <t>Introduzca el código SNIP</t>
        </r>
      </text>
    </comment>
    <comment ref="C1235" authorId="2">
      <text>
        <r>
          <rPr>
            <sz val="11"/>
            <color theme="1"/>
            <rFont val="Calibri"/>
            <family val="2"/>
            <scheme val="minor"/>
          </rPr>
          <t>Introduzca la fecha de inicio del proceso, en formato dd-mm-aaaa</t>
        </r>
      </text>
    </comment>
    <comment ref="F12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2">
      <text/>
    </comment>
    <comment ref="C1237" authorId="2">
      <text>
        <r>
          <rPr>
            <sz val="11"/>
            <color theme="1"/>
            <rFont val="Calibri"/>
            <family val="2"/>
            <scheme val="minor"/>
          </rPr>
          <t>Introduzca la fecha prevista de adjudicación, en formato dd-mm-aaaa</t>
        </r>
      </text>
    </comment>
    <comment ref="F1237" authorId="2">
      <text/>
    </comment>
    <comment ref="F1238" authorId="2">
      <text/>
    </comment>
    <comment ref="A1240" authorId="2">
      <text>
        <r>
          <rPr>
            <sz val="11"/>
            <color theme="1"/>
            <rFont val="Calibri"/>
            <family val="2"/>
            <scheme val="minor"/>
          </rPr>
          <t>Introduzca un codigo UNSPSC</t>
        </r>
      </text>
    </comment>
    <comment ref="B1240" authorId="2">
      <text>
        <r>
          <rPr>
            <sz val="11"/>
            <color theme="1"/>
            <rFont val="Calibri"/>
            <family val="2"/>
            <scheme val="minor"/>
          </rPr>
          <t>Descripción calculada automáticamente a partir de código del artículo</t>
        </r>
      </text>
    </comment>
    <comment ref="C1240" authorId="2">
      <text>
        <r>
          <rPr>
            <sz val="11"/>
            <color theme="1"/>
            <rFont val="Calibri"/>
            <family val="2"/>
            <scheme val="minor"/>
          </rPr>
          <t>Seleccione un valor de la lista</t>
        </r>
      </text>
    </comment>
    <comment ref="D1240" authorId="2">
      <text>
        <r>
          <rPr>
            <sz val="11"/>
            <color theme="1"/>
            <rFont val="Calibri"/>
            <family val="2"/>
            <scheme val="minor"/>
          </rPr>
          <t>Introduzca un número con dos decimales como máximo. Debe ser igual o mayor a la "Cantidad Real Consumida"</t>
        </r>
      </text>
    </comment>
    <comment ref="E1240" authorId="2">
      <text>
        <r>
          <rPr>
            <sz val="11"/>
            <color theme="1"/>
            <rFont val="Calibri"/>
            <family val="2"/>
            <scheme val="minor"/>
          </rPr>
          <t>Introduzca un número con dos decimales como máximo</t>
        </r>
      </text>
    </comment>
    <comment ref="F1240" authorId="2">
      <text>
        <r>
          <rPr>
            <sz val="11"/>
            <color theme="1"/>
            <rFont val="Calibri"/>
            <family val="2"/>
            <scheme val="minor"/>
          </rPr>
          <t>Monto calculado automáticamente por el sistema</t>
        </r>
      </text>
    </comment>
    <comment ref="A1245" authorId="2">
      <text>
        <r>
          <rPr>
            <sz val="11"/>
            <color theme="1"/>
            <rFont val="Calibri"/>
            <family val="2"/>
            <scheme val="minor"/>
          </rPr>
          <t>Introducir un texto con el nombre o referencia de la contratación</t>
        </r>
      </text>
    </comment>
    <comment ref="B1245" authorId="2">
      <text>
        <r>
          <rPr>
            <sz val="11"/>
            <color theme="1"/>
            <rFont val="Calibri"/>
            <family val="2"/>
            <scheme val="minor"/>
          </rPr>
          <t>Introduzca un texto con la finalidad de la contratación</t>
        </r>
      </text>
    </comment>
    <comment ref="C1245" authorId="2">
      <text>
        <r>
          <rPr>
            <sz val="11"/>
            <color theme="1"/>
            <rFont val="Calibri"/>
            <family val="2"/>
            <scheme val="minor"/>
          </rPr>
          <t>Seleccionar un valor del listado</t>
        </r>
      </text>
    </comment>
    <comment ref="D1245" authorId="2">
      <text>
        <r>
          <rPr>
            <sz val="11"/>
            <color theme="1"/>
            <rFont val="Calibri"/>
            <family val="2"/>
            <scheme val="minor"/>
          </rPr>
          <t>Seleccione el tipo de procedimiento</t>
        </r>
      </text>
    </comment>
    <comment ref="E1245" authorId="2">
      <text>
        <r>
          <rPr>
            <sz val="11"/>
            <color theme="1"/>
            <rFont val="Calibri"/>
            <family val="2"/>
            <scheme val="minor"/>
          </rPr>
          <t>Seleccione un valor de la lista</t>
        </r>
      </text>
    </comment>
    <comment ref="F1245" authorId="2">
      <text>
        <r>
          <rPr>
            <sz val="11"/>
            <color theme="1"/>
            <rFont val="Calibri"/>
            <family val="2"/>
            <scheme val="minor"/>
          </rPr>
          <t>Introduzca el código SNIP</t>
        </r>
      </text>
    </comment>
    <comment ref="C1246" authorId="2">
      <text>
        <r>
          <rPr>
            <sz val="11"/>
            <color theme="1"/>
            <rFont val="Calibri"/>
            <family val="2"/>
            <scheme val="minor"/>
          </rPr>
          <t>Introduzca la fecha de inicio del proceso, en formato dd-mm-aaaa</t>
        </r>
      </text>
    </comment>
    <comment ref="F12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text/>
    </comment>
    <comment ref="C1248" authorId="2">
      <text>
        <r>
          <rPr>
            <sz val="11"/>
            <color theme="1"/>
            <rFont val="Calibri"/>
            <family val="2"/>
            <scheme val="minor"/>
          </rPr>
          <t>Introduzca la fecha prevista de adjudicación, en formato dd-mm-aaaa</t>
        </r>
      </text>
    </comment>
    <comment ref="F1248" authorId="2">
      <text/>
    </comment>
    <comment ref="F1249" authorId="2">
      <text/>
    </comment>
    <comment ref="A1251" authorId="2">
      <text>
        <r>
          <rPr>
            <sz val="11"/>
            <color theme="1"/>
            <rFont val="Calibri"/>
            <family val="2"/>
            <scheme val="minor"/>
          </rPr>
          <t>Introduzca un codigo UNSPSC</t>
        </r>
      </text>
    </comment>
    <comment ref="B1251" authorId="2">
      <text>
        <r>
          <rPr>
            <sz val="11"/>
            <color theme="1"/>
            <rFont val="Calibri"/>
            <family val="2"/>
            <scheme val="minor"/>
          </rPr>
          <t>Descripción calculada automáticamente a partir de código del artículo</t>
        </r>
      </text>
    </comment>
    <comment ref="C1251" authorId="2">
      <text>
        <r>
          <rPr>
            <sz val="11"/>
            <color theme="1"/>
            <rFont val="Calibri"/>
            <family val="2"/>
            <scheme val="minor"/>
          </rPr>
          <t>Seleccione un valor de la lista</t>
        </r>
      </text>
    </comment>
    <comment ref="D1251" authorId="2">
      <text>
        <r>
          <rPr>
            <sz val="11"/>
            <color theme="1"/>
            <rFont val="Calibri"/>
            <family val="2"/>
            <scheme val="minor"/>
          </rPr>
          <t>Introduzca un número con dos decimales como máximo. Debe ser igual o mayor a la "Cantidad Real Consumida"</t>
        </r>
      </text>
    </comment>
    <comment ref="E1251" authorId="2">
      <text>
        <r>
          <rPr>
            <sz val="11"/>
            <color theme="1"/>
            <rFont val="Calibri"/>
            <family val="2"/>
            <scheme val="minor"/>
          </rPr>
          <t>Introduzca un número con dos decimales como máximo</t>
        </r>
      </text>
    </comment>
    <comment ref="F1251" authorId="2">
      <text>
        <r>
          <rPr>
            <sz val="11"/>
            <color theme="1"/>
            <rFont val="Calibri"/>
            <family val="2"/>
            <scheme val="minor"/>
          </rPr>
          <t>Monto calculado automáticamente por el sistema</t>
        </r>
      </text>
    </comment>
    <comment ref="A1256" authorId="2">
      <text>
        <r>
          <rPr>
            <sz val="11"/>
            <color theme="1"/>
            <rFont val="Calibri"/>
            <family val="2"/>
            <scheme val="minor"/>
          </rPr>
          <t>Introducir un texto con el nombre o referencia de la contratación</t>
        </r>
      </text>
    </comment>
    <comment ref="B1256" authorId="2">
      <text>
        <r>
          <rPr>
            <sz val="11"/>
            <color theme="1"/>
            <rFont val="Calibri"/>
            <family val="2"/>
            <scheme val="minor"/>
          </rPr>
          <t>Introduzca un texto con la finalidad de la contratación</t>
        </r>
      </text>
    </comment>
    <comment ref="C1256" authorId="2">
      <text>
        <r>
          <rPr>
            <sz val="11"/>
            <color theme="1"/>
            <rFont val="Calibri"/>
            <family val="2"/>
            <scheme val="minor"/>
          </rPr>
          <t>Seleccionar un valor del listado</t>
        </r>
      </text>
    </comment>
    <comment ref="D1256" authorId="2">
      <text>
        <r>
          <rPr>
            <sz val="11"/>
            <color theme="1"/>
            <rFont val="Calibri"/>
            <family val="2"/>
            <scheme val="minor"/>
          </rPr>
          <t>Seleccione el tipo de procedimiento</t>
        </r>
      </text>
    </comment>
    <comment ref="E1256" authorId="2">
      <text>
        <r>
          <rPr>
            <sz val="11"/>
            <color theme="1"/>
            <rFont val="Calibri"/>
            <family val="2"/>
            <scheme val="minor"/>
          </rPr>
          <t>Seleccione un valor de la lista</t>
        </r>
      </text>
    </comment>
    <comment ref="F1256" authorId="2">
      <text>
        <r>
          <rPr>
            <sz val="11"/>
            <color theme="1"/>
            <rFont val="Calibri"/>
            <family val="2"/>
            <scheme val="minor"/>
          </rPr>
          <t>Introduzca el código SNIP</t>
        </r>
      </text>
    </comment>
    <comment ref="C1257" authorId="2">
      <text>
        <r>
          <rPr>
            <sz val="11"/>
            <color theme="1"/>
            <rFont val="Calibri"/>
            <family val="2"/>
            <scheme val="minor"/>
          </rPr>
          <t>Introduzca la fecha de inicio del proceso, en formato dd-mm-aaaa</t>
        </r>
      </text>
    </comment>
    <comment ref="F12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text/>
    </comment>
    <comment ref="C1259" authorId="2">
      <text>
        <r>
          <rPr>
            <sz val="11"/>
            <color theme="1"/>
            <rFont val="Calibri"/>
            <family val="2"/>
            <scheme val="minor"/>
          </rPr>
          <t>Introduzca la fecha prevista de adjudicación, en formato dd-mm-aaaa</t>
        </r>
      </text>
    </comment>
    <comment ref="F1259" authorId="2">
      <text/>
    </comment>
    <comment ref="F1260" authorId="2">
      <text/>
    </comment>
    <comment ref="A1262" authorId="2">
      <text>
        <r>
          <rPr>
            <sz val="11"/>
            <color theme="1"/>
            <rFont val="Calibri"/>
            <family val="2"/>
            <scheme val="minor"/>
          </rPr>
          <t>Introduzca un codigo UNSPSC</t>
        </r>
      </text>
    </comment>
    <comment ref="B1262" authorId="2">
      <text>
        <r>
          <rPr>
            <sz val="11"/>
            <color theme="1"/>
            <rFont val="Calibri"/>
            <family val="2"/>
            <scheme val="minor"/>
          </rPr>
          <t>Descripción calculada automáticamente a partir de código del artículo</t>
        </r>
      </text>
    </comment>
    <comment ref="C1262" authorId="2">
      <text>
        <r>
          <rPr>
            <sz val="11"/>
            <color theme="1"/>
            <rFont val="Calibri"/>
            <family val="2"/>
            <scheme val="minor"/>
          </rPr>
          <t>Seleccione un valor de la lista</t>
        </r>
      </text>
    </comment>
    <comment ref="D1262" authorId="2">
      <text>
        <r>
          <rPr>
            <sz val="11"/>
            <color theme="1"/>
            <rFont val="Calibri"/>
            <family val="2"/>
            <scheme val="minor"/>
          </rPr>
          <t>Introduzca un número con dos decimales como máximo. Debe ser igual o mayor a la "Cantidad Real Consumida"</t>
        </r>
      </text>
    </comment>
    <comment ref="E1262" authorId="2">
      <text>
        <r>
          <rPr>
            <sz val="11"/>
            <color theme="1"/>
            <rFont val="Calibri"/>
            <family val="2"/>
            <scheme val="minor"/>
          </rPr>
          <t>Introduzca un número con dos decimales como máximo</t>
        </r>
      </text>
    </comment>
    <comment ref="F1262" authorId="2">
      <text>
        <r>
          <rPr>
            <sz val="11"/>
            <color theme="1"/>
            <rFont val="Calibri"/>
            <family val="2"/>
            <scheme val="minor"/>
          </rPr>
          <t>Monto calculado automáticamente por el sistema</t>
        </r>
      </text>
    </comment>
    <comment ref="A1267" authorId="2">
      <text>
        <r>
          <rPr>
            <sz val="11"/>
            <color theme="1"/>
            <rFont val="Calibri"/>
            <family val="2"/>
            <scheme val="minor"/>
          </rPr>
          <t>Introducir un texto con el nombre o referencia de la contratación</t>
        </r>
      </text>
    </comment>
    <comment ref="B1267" authorId="2">
      <text>
        <r>
          <rPr>
            <sz val="11"/>
            <color theme="1"/>
            <rFont val="Calibri"/>
            <family val="2"/>
            <scheme val="minor"/>
          </rPr>
          <t>Introduzca un texto con la finalidad de la contratación</t>
        </r>
      </text>
    </comment>
    <comment ref="C1267" authorId="2">
      <text>
        <r>
          <rPr>
            <sz val="11"/>
            <color theme="1"/>
            <rFont val="Calibri"/>
            <family val="2"/>
            <scheme val="minor"/>
          </rPr>
          <t>Seleccionar un valor del listado</t>
        </r>
      </text>
    </comment>
    <comment ref="D1267" authorId="2">
      <text>
        <r>
          <rPr>
            <sz val="11"/>
            <color theme="1"/>
            <rFont val="Calibri"/>
            <family val="2"/>
            <scheme val="minor"/>
          </rPr>
          <t>Seleccione el tipo de procedimiento</t>
        </r>
      </text>
    </comment>
    <comment ref="E1267" authorId="2">
      <text>
        <r>
          <rPr>
            <sz val="11"/>
            <color theme="1"/>
            <rFont val="Calibri"/>
            <family val="2"/>
            <scheme val="minor"/>
          </rPr>
          <t>Seleccione un valor de la lista</t>
        </r>
      </text>
    </comment>
    <comment ref="F1267" authorId="2">
      <text>
        <r>
          <rPr>
            <sz val="11"/>
            <color theme="1"/>
            <rFont val="Calibri"/>
            <family val="2"/>
            <scheme val="minor"/>
          </rPr>
          <t>Introduzca el código SNIP</t>
        </r>
      </text>
    </comment>
    <comment ref="C1268" authorId="2">
      <text>
        <r>
          <rPr>
            <sz val="11"/>
            <color theme="1"/>
            <rFont val="Calibri"/>
            <family val="2"/>
            <scheme val="minor"/>
          </rPr>
          <t>Introduzca la fecha de inicio del proceso, en formato dd-mm-aaaa</t>
        </r>
      </text>
    </comment>
    <comment ref="F12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2">
      <text/>
    </comment>
    <comment ref="C1270" authorId="2">
      <text>
        <r>
          <rPr>
            <sz val="11"/>
            <color theme="1"/>
            <rFont val="Calibri"/>
            <family val="2"/>
            <scheme val="minor"/>
          </rPr>
          <t>Introduzca la fecha prevista de adjudicación, en formato dd-mm-aaaa</t>
        </r>
      </text>
    </comment>
    <comment ref="F1270" authorId="2">
      <text/>
    </comment>
    <comment ref="F1271" authorId="2">
      <text/>
    </comment>
    <comment ref="A1273" authorId="2">
      <text>
        <r>
          <rPr>
            <sz val="11"/>
            <color theme="1"/>
            <rFont val="Calibri"/>
            <family val="2"/>
            <scheme val="minor"/>
          </rPr>
          <t>Introduzca un codigo UNSPSC</t>
        </r>
      </text>
    </comment>
    <comment ref="B1273" authorId="2">
      <text>
        <r>
          <rPr>
            <sz val="11"/>
            <color theme="1"/>
            <rFont val="Calibri"/>
            <family val="2"/>
            <scheme val="minor"/>
          </rPr>
          <t>Descripción calculada automáticamente a partir de código del artículo</t>
        </r>
      </text>
    </comment>
    <comment ref="C1273" authorId="2">
      <text>
        <r>
          <rPr>
            <sz val="11"/>
            <color theme="1"/>
            <rFont val="Calibri"/>
            <family val="2"/>
            <scheme val="minor"/>
          </rPr>
          <t>Seleccione un valor de la lista</t>
        </r>
      </text>
    </comment>
    <comment ref="D1273" authorId="2">
      <text>
        <r>
          <rPr>
            <sz val="11"/>
            <color theme="1"/>
            <rFont val="Calibri"/>
            <family val="2"/>
            <scheme val="minor"/>
          </rPr>
          <t>Introduzca un número con dos decimales como máximo. Debe ser igual o mayor a la "Cantidad Real Consumida"</t>
        </r>
      </text>
    </comment>
    <comment ref="E1273" authorId="2">
      <text>
        <r>
          <rPr>
            <sz val="11"/>
            <color theme="1"/>
            <rFont val="Calibri"/>
            <family val="2"/>
            <scheme val="minor"/>
          </rPr>
          <t>Introduzca un número con dos decimales como máximo</t>
        </r>
      </text>
    </comment>
    <comment ref="F1273"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<sst xmlns="http://schemas.openxmlformats.org/spreadsheetml/2006/main" count="23314" uniqueCount="18892">
  <si>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</si>
  <si>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</si>
  <si>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</si>
  <si>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</si>
  <si>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</si>
  <si>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</si>
  <si>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</si>
  <si>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</si>
  <si>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</si>
  <si>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</si>
  <si>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</si>
  <si>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</si>
  <si>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</si>
  <si>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</si>
  <si>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</si>
  <si>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</si>
  <si>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</si>
  <si>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</si>
  <si>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</si>
  <si>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</si>
  <si>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</si>
  <si>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</si>
  <si>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</si>
  <si>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</si>
  <si>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</si>
  <si>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</si>
  <si>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</si>
  <si>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</si>
  <si>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</si>
  <si>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</si>
  <si>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</si>
  <si>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</si>
  <si>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</si>
  <si>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</si>
  <si>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</si>
  <si>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</si>
  <si>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</si>
  <si>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</si>
  <si>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</si>
  <si>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</si>
  <si>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</si>
  <si>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</si>
  <si>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</si>
  <si>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</si>
  <si>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</si>
  <si>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</si>
  <si>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</si>
  <si>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</si>
  <si>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</si>
  <si>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</si>
  <si>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</si>
  <si>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</si>
  <si>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</si>
  <si>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</si>
  <si>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</si>
  <si>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</si>
  <si>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</si>
  <si>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</si>
  <si>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</si>
  <si>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</si>
  <si>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</si>
  <si>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</si>
  <si>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</si>
  <si>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</si>
  <si>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</si>
  <si>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</si>
  <si>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</si>
  <si>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</si>
  <si>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</si>
  <si>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</si>
  <si>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</si>
  <si>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</si>
  <si>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</si>
  <si>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</si>
  <si>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</si>
  <si>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</si>
  <si>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</si>
  <si>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</si>
  <si>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</si>
  <si>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</si>
  <si>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</si>
  <si>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</si>
  <si>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</si>
  <si>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</si>
  <si>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</si>
  <si>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</si>
  <si>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</si>
  <si>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</si>
  <si>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</si>
  <si>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</si>
  <si>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</si>
  <si>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</si>
  <si>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</si>
  <si>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</si>
  <si>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</si>
  <si>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</si>
  <si>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</si>
  <si>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</si>
  <si>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</si>
  <si>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</si>
  <si>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</si>
  <si>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</si>
  <si>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</si>
  <si>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</si>
  <si>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</si>
  <si>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</si>
  <si>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</si>
  <si>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</si>
  <si>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</si>
  <si>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</si>
  <si>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</si>
  <si>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</si>
  <si>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</si>
  <si>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</si>
  <si>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</si>
  <si>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</si>
  <si>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</si>
  <si>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</si>
  <si>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</si>
  <si>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</si>
  <si>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</si>
  <si>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</si>
  <si>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</si>
  <si>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</si>
  <si>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</si>
  <si>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</si>
  <si>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</si>
  <si>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</si>
  <si>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</si>
  <si>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</si>
  <si>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</si>
  <si>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</si>
  <si>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</si>
  <si>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</si>
  <si>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</si>
  <si>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</si>
  <si>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</si>
  <si>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</si>
  <si>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</si>
  <si>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</si>
  <si>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</si>
  <si>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</si>
  <si>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</si>
  <si>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</si>
  <si>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</si>
  <si>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</si>
  <si>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</si>
  <si>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</si>
  <si>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</si>
  <si>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</si>
  <si>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</si>
  <si>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</si>
  <si>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</si>
  <si>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</si>
  <si>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</si>
  <si>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</si>
  <si>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</si>
  <si>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</si>
  <si>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</si>
  <si>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</si>
  <si>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</si>
  <si>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</si>
  <si>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</si>
  <si>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</si>
  <si>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</si>
  <si>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</si>
  <si>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</si>
  <si>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</si>
  <si>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</si>
  <si>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</si>
  <si>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</si>
  <si>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</si>
  <si>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</si>
  <si>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</si>
  <si>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</si>
  <si>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</si>
  <si>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</si>
  <si>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</si>
  <si>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</si>
  <si>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</si>
  <si>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</si>
  <si>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</si>
  <si>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</si>
  <si>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</si>
  <si>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</si>
  <si>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</si>
  <si>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</si>
  <si>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</si>
  <si>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</si>
  <si>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</si>
  <si>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</si>
  <si>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</si>
  <si>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</si>
  <si>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</si>
  <si>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</si>
  <si>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</si>
  <si>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</si>
  <si>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</si>
  <si>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</si>
  <si>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</si>
  <si>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</si>
  <si>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</si>
  <si>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</si>
  <si>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</si>
  <si>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</si>
  <si>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</si>
  <si>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</si>
  <si>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</si>
  <si>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</si>
  <si>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</si>
  <si>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</si>
  <si>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</si>
  <si>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</si>
  <si>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</si>
  <si>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</si>
  <si>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</si>
  <si>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</si>
  <si>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</si>
  <si>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</si>
  <si>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</si>
  <si>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</si>
  <si>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</si>
  <si>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</si>
  <si>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</si>
  <si>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</si>
  <si>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</si>
  <si>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</si>
  <si>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</si>
  <si>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</si>
  <si>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</si>
  <si>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</si>
  <si>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</si>
  <si>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</si>
  <si>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</si>
  <si>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</si>
  <si>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</si>
  <si>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</si>
  <si>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</si>
  <si>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</si>
  <si>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</si>
  <si>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</si>
  <si>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</si>
  <si>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</si>
  <si>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</si>
  <si>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</si>
  <si>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</si>
  <si>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</si>
  <si>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</si>
  <si>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</si>
  <si>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</si>
  <si>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</si>
  <si>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</si>
  <si>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</si>
  <si>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</si>
  <si>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</si>
  <si>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</si>
  <si>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</si>
  <si>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</si>
  <si>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</si>
  <si>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</si>
  <si>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</si>
  <si>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</si>
  <si>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</si>
  <si>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</si>
  <si>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</si>
  <si>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</si>
  <si>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</si>
  <si>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</si>
  <si>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</si>
  <si>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</si>
  <si>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</si>
  <si>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</si>
  <si>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</si>
  <si>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</si>
  <si>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</si>
  <si>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</si>
  <si>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</si>
  <si>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</si>
  <si>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</si>
  <si>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</si>
  <si>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</si>
  <si>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</si>
  <si>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</si>
  <si>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</si>
  <si>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</si>
  <si>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</si>
  <si>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</si>
  <si>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</si>
  <si>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</si>
  <si>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</si>
  <si>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</si>
  <si>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</si>
  <si>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</si>
  <si>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</si>
  <si>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</si>
  <si>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</si>
  <si>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</si>
  <si>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</si>
  <si>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</si>
  <si>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</si>
  <si>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</si>
  <si>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</si>
  <si>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</si>
  <si>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</si>
  <si>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</si>
  <si>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</si>
  <si>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</si>
  <si>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</si>
  <si>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</si>
  <si>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</si>
  <si>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</si>
  <si>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</si>
  <si>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</si>
  <si>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</si>
  <si>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</si>
  <si>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</si>
  <si>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</si>
  <si>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</si>
  <si>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</si>
  <si>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</si>
  <si>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</si>
  <si>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</si>
  <si>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</si>
  <si>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</si>
  <si>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</si>
  <si>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</si>
  <si>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</si>
  <si>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</si>
  <si>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</si>
  <si>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</si>
  <si>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</si>
  <si>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</si>
  <si>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</si>
  <si>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</si>
  <si>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</si>
  <si>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</si>
  <si>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</si>
  <si>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</si>
  <si>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</si>
  <si>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</si>
  <si>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</si>
  <si>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</si>
  <si>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</si>
  <si>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</si>
  <si>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</si>
  <si>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</si>
  <si>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</si>
  <si>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</si>
  <si>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</si>
  <si>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</si>
  <si>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</si>
  <si>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</si>
  <si>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</si>
  <si>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</si>
  <si>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</si>
  <si>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</si>
  <si>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</si>
  <si>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</si>
  <si>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</si>
  <si>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</si>
  <si>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</si>
  <si>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</si>
  <si>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</si>
  <si>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</si>
  <si>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</si>
  <si>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</si>
  <si>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</si>
  <si>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</si>
  <si>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</si>
  <si>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</si>
  <si>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</si>
  <si>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</si>
  <si>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</si>
  <si>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</si>
  <si>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</si>
  <si>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</si>
  <si>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</si>
  <si>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</si>
  <si>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</si>
  <si>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</si>
  <si>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</si>
  <si>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</si>
  <si>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</si>
  <si>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</si>
  <si>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</si>
  <si>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</si>
  <si>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</si>
  <si>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</si>
  <si>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</si>
  <si>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</si>
  <si>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</si>
  <si>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</si>
  <si>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</si>
  <si>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</si>
  <si>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</si>
  <si>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</si>
  <si>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</si>
  <si>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</si>
  <si>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</si>
  <si>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</si>
  <si>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</si>
  <si>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</si>
  <si>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</si>
  <si>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</si>
  <si>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</si>
  <si>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</si>
  <si>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</si>
  <si>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</si>
  <si>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</si>
  <si>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</si>
  <si>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</si>
  <si>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</si>
  <si>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</si>
  <si>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</si>
  <si>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</si>
  <si>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</si>
  <si>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</si>
  <si>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</si>
  <si>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</si>
  <si>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</si>
  <si>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</si>
  <si>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</si>
  <si>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</si>
  <si>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</si>
  <si>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</si>
  <si>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</si>
  <si>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</si>
  <si>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</si>
  <si>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</si>
  <si>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</si>
  <si>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</si>
  <si>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</si>
  <si>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</si>
  <si>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</si>
  <si>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</si>
  <si>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</si>
  <si>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</si>
  <si>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</si>
  <si>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</si>
  <si>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</si>
  <si>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</si>
  <si>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</si>
  <si>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</si>
  <si>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</si>
  <si>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</si>
  <si>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</si>
  <si>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</si>
  <si>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</si>
  <si>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</si>
  <si>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</si>
  <si>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</si>
  <si>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</si>
  <si>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</si>
  <si>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</si>
  <si>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</si>
  <si>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</si>
  <si>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</si>
  <si>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</si>
  <si>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</si>
  <si>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</si>
  <si>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</si>
  <si>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</si>
  <si>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</si>
  <si>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</si>
  <si>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</si>
  <si>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</si>
  <si>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</si>
  <si>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</si>
  <si>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</si>
  <si>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</si>
  <si>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</si>
  <si>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</si>
  <si>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</si>
  <si>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</si>
  <si>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</si>
  <si>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</si>
  <si>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</si>
  <si>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</si>
  <si>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</si>
  <si>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</si>
  <si>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</si>
  <si>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</si>
  <si>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</si>
  <si>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</si>
  <si>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</si>
  <si>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</si>
  <si>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</si>
  <si>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</si>
  <si>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</si>
  <si>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</si>
  <si>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</si>
  <si>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</si>
  <si>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</si>
  <si>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</si>
  <si>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</si>
  <si>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</si>
  <si>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</si>
  <si>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</si>
  <si>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</si>
  <si>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</si>
  <si>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</si>
  <si>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</si>
  <si>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</si>
  <si>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</si>
  <si>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</si>
  <si>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</si>
  <si>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</si>
  <si>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</si>
  <si>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</si>
  <si>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</si>
  <si>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</si>
  <si>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</si>
  <si>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</si>
  <si>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</si>
  <si>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</si>
  <si>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</si>
  <si>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</si>
  <si>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</si>
  <si>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</si>
  <si>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</si>
  <si>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</si>
  <si>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</si>
  <si>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</si>
  <si>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</si>
  <si>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</si>
  <si>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</si>
  <si>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</si>
  <si>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</si>
  <si>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</si>
  <si>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</si>
  <si>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</si>
  <si>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</si>
  <si>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</si>
  <si>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</si>
  <si>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</si>
  <si>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</si>
  <si>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</si>
  <si>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</si>
  <si>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</si>
  <si>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</si>
  <si>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</si>
  <si>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</si>
  <si>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</si>
  <si>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</si>
  <si>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</si>
  <si>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</si>
  <si>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</si>
  <si>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</si>
  <si>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</si>
  <si>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</si>
  <si>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</si>
  <si>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</si>
  <si>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</si>
  <si>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</si>
  <si>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</si>
  <si>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</si>
  <si>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</si>
  <si>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</si>
  <si>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</si>
  <si>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</si>
  <si>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</si>
  <si>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</si>
  <si>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</si>
  <si>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</si>
  <si>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</si>
  <si>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</si>
  <si>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</si>
  <si>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</si>
  <si>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</si>
  <si>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</si>
  <si>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</si>
  <si>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</si>
  <si>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</si>
  <si>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</si>
  <si>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</si>
  <si>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</si>
  <si>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</si>
  <si>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</si>
  <si>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</si>
  <si>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</si>
  <si>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</si>
  <si>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</si>
  <si>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</si>
  <si>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</si>
  <si>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</si>
  <si>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</si>
  <si>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</si>
  <si>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</si>
  <si>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</si>
  <si>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</si>
  <si>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</si>
  <si>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</si>
  <si>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</si>
  <si>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</si>
  <si>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</si>
  <si>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</si>
  <si>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</si>
  <si>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</si>
  <si>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</si>
  <si>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</si>
  <si>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</si>
  <si>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</si>
  <si>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</si>
  <si>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</si>
  <si>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</si>
  <si>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</si>
  <si>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</si>
  <si>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</si>
  <si>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</si>
  <si>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</si>
  <si>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</si>
  <si>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</si>
  <si>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</si>
  <si>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</si>
  <si>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</si>
  <si>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</si>
  <si>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</si>
  <si>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</si>
  <si>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</si>
  <si>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</si>
  <si>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</si>
  <si>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</si>
  <si>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</si>
  <si>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</si>
  <si>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</si>
  <si>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</si>
  <si>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</si>
  <si>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</si>
  <si>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</si>
  <si>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</si>
  <si>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</si>
  <si>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</si>
  <si>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</si>
  <si>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</si>
  <si>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</si>
  <si>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</si>
  <si>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</si>
  <si>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</si>
  <si>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</si>
  <si>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</si>
  <si>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</si>
  <si>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</si>
  <si>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</si>
  <si>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</si>
  <si>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</si>
  <si>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</si>
  <si>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</si>
  <si>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</si>
  <si>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</si>
  <si>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</si>
  <si>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</si>
  <si>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</si>
  <si>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</si>
  <si>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</si>
  <si>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</si>
  <si>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</si>
  <si>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</si>
  <si>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</si>
  <si>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</si>
  <si>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</si>
  <si>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</si>
  <si>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</si>
  <si>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</si>
  <si>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</si>
  <si>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</si>
  <si>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</si>
  <si>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</si>
  <si>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</si>
  <si>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</si>
  <si>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</si>
  <si>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</si>
  <si>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</si>
  <si>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</si>
  <si>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</si>
  <si>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</si>
  <si>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</si>
  <si>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</si>
  <si>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</si>
  <si>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</si>
  <si>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</si>
  <si>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</si>
  <si>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</si>
  <si>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</si>
  <si>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</si>
  <si>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</si>
  <si>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</si>
  <si>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</si>
  <si>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</si>
  <si>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</si>
  <si>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</si>
  <si>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</si>
  <si>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</si>
  <si>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</si>
  <si>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</si>
  <si>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</si>
  <si>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</si>
  <si>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</si>
  <si>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</si>
  <si>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</si>
  <si>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</si>
  <si>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</si>
  <si>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</si>
  <si>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</si>
  <si>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</si>
  <si>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</si>
  <si>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</si>
  <si>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</si>
  <si>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</si>
  <si>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</si>
  <si>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</si>
  <si>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</si>
  <si>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</si>
  <si>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</si>
  <si>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</si>
  <si>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</si>
  <si>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</si>
  <si>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</si>
  <si>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</si>
  <si>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</si>
  <si>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</si>
  <si>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</si>
  <si>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</si>
  <si>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</si>
  <si>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</si>
  <si>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</si>
  <si>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</si>
  <si>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</si>
  <si>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</si>
  <si>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</si>
  <si>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</si>
  <si>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</si>
  <si>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</si>
  <si>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</si>
  <si>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</si>
  <si>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</si>
  <si>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</si>
  <si>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</si>
  <si>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</si>
  <si>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</si>
  <si>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</si>
  <si>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</si>
  <si>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</si>
  <si>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</si>
  <si>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</si>
  <si>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</si>
  <si>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</si>
  <si>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</si>
  <si>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</si>
  <si>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</si>
  <si>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</si>
  <si>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</si>
  <si>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</si>
  <si>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</si>
  <si>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</si>
  <si>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</si>
  <si>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</si>
  <si>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</si>
  <si>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</si>
  <si>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</si>
  <si>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</si>
  <si>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</si>
  <si>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</si>
  <si>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</si>
  <si>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</si>
  <si>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</si>
  <si>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</si>
  <si>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</si>
  <si>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</si>
  <si>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</si>
  <si>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</si>
  <si>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</si>
  <si>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</si>
  <si>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</si>
  <si>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</si>
  <si>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</si>
  <si>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</si>
  <si>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</si>
  <si>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</si>
  <si>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</si>
  <si>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</si>
  <si>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</si>
  <si>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</si>
  <si>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</si>
  <si>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</si>
  <si>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</si>
  <si>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</si>
  <si>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</si>
  <si>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</si>
  <si>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</si>
  <si>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</si>
  <si>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</si>
  <si>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</si>
  <si>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</si>
  <si>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</si>
  <si>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</si>
  <si>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</si>
  <si>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</si>
  <si>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</si>
  <si>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</si>
  <si>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</si>
  <si>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</si>
  <si>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</si>
  <si>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</si>
  <si>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</si>
  <si>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</si>
  <si>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</si>
  <si>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</si>
  <si>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</si>
  <si>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</si>
  <si>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</si>
  <si>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</si>
  <si>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</si>
  <si>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</si>
  <si>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</si>
  <si>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</si>
  <si>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</si>
  <si>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</si>
  <si>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</si>
  <si>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</si>
  <si>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</si>
  <si>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</si>
  <si>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</si>
  <si>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</si>
  <si>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</si>
  <si>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</si>
  <si>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</si>
  <si>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</si>
  <si>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</si>
  <si>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</si>
  <si>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</si>
  <si>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</si>
  <si>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</si>
  <si>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</si>
  <si>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</si>
  <si>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</si>
  <si>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</si>
  <si>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</si>
  <si>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</si>
  <si>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</si>
  <si>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</si>
  <si>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</si>
  <si>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</si>
  <si>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</si>
  <si>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</si>
  <si>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</si>
  <si>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</si>
  <si>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</si>
  <si>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</si>
  <si>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</si>
  <si>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</si>
  <si>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</si>
  <si>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</si>
  <si>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</si>
  <si>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</si>
  <si>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</si>
  <si>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</si>
  <si>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</si>
  <si>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</si>
  <si>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</si>
  <si>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</si>
  <si>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</si>
  <si>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</si>
  <si>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</si>
  <si>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</si>
  <si>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</si>
  <si>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</si>
  <si>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</si>
  <si>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</si>
  <si>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</si>
  <si>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</si>
  <si>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</si>
  <si>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</si>
  <si>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</si>
  <si>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</si>
  <si>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</si>
  <si>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</si>
  <si>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</si>
  <si>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</si>
  <si>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</si>
  <si>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</si>
  <si>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</si>
  <si>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</si>
  <si>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</si>
  <si>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</si>
  <si>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</si>
  <si>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</si>
  <si>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</si>
  <si>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</si>
  <si>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</si>
  <si>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</si>
  <si>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</si>
  <si>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</si>
  <si>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</si>
  <si>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</si>
  <si>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</si>
  <si>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</si>
  <si>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</si>
  <si>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</si>
  <si>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</si>
  <si>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</si>
  <si>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</si>
  <si>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</si>
  <si>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</si>
  <si>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</si>
  <si>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</si>
  <si>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</si>
  <si>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</si>
  <si>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</si>
  <si>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</si>
  <si>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</si>
  <si>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</si>
  <si>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</si>
  <si>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</si>
  <si>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</si>
  <si>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</si>
  <si>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</si>
  <si>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</si>
  <si>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</si>
  <si>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</si>
  <si>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</si>
  <si>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</si>
  <si>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</si>
  <si>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</si>
  <si>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</si>
  <si>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</si>
  <si>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</si>
  <si>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</si>
  <si>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</si>
  <si>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</si>
  <si>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</si>
  <si>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</si>
  <si>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</si>
  <si>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</si>
  <si>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</si>
  <si>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</si>
  <si>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</si>
  <si>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</si>
  <si>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</si>
  <si>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</si>
  <si>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</si>
  <si>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</si>
  <si>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</si>
  <si>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</si>
  <si>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</si>
  <si>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</si>
  <si>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</si>
  <si>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</si>
  <si>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</si>
  <si>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</si>
  <si>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</si>
  <si>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</si>
  <si>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</si>
  <si>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</si>
  <si>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</si>
  <si>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</si>
  <si>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</si>
  <si>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</si>
  <si>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</si>
  <si>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</si>
  <si>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</si>
  <si>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</si>
  <si>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</si>
  <si>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</si>
  <si>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</si>
  <si>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</si>
  <si>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</si>
  <si>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</si>
  <si>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</si>
  <si>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</si>
  <si>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</si>
  <si>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</si>
  <si>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</si>
  <si>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</si>
  <si>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</si>
  <si>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</si>
  <si>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</si>
  <si>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</si>
  <si>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</si>
  <si>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</si>
  <si>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</si>
  <si>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</si>
  <si>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</si>
  <si>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</si>
  <si>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</si>
  <si>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</si>
  <si>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</si>
  <si>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</si>
  <si>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</si>
  <si>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</si>
  <si>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</si>
  <si>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</si>
  <si>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</si>
  <si>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</si>
  <si>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</si>
  <si>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</si>
  <si>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</si>
  <si>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</si>
  <si>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</si>
  <si>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</si>
  <si>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</si>
  <si>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</si>
  <si>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</si>
  <si>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</si>
  <si>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</si>
  <si>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</si>
  <si>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</si>
  <si>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</si>
  <si>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</si>
  <si>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</si>
  <si>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</si>
  <si>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</si>
  <si>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</si>
  <si>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</si>
  <si>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</si>
  <si>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</si>
  <si>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</si>
  <si>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</si>
  <si>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</si>
  <si>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</si>
  <si>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</si>
  <si>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</si>
  <si>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</si>
  <si>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</si>
  <si>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</si>
  <si>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</si>
  <si>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</si>
  <si>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</si>
  <si>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</si>
  <si>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</si>
  <si>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</si>
  <si>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</si>
  <si>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</si>
  <si>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</si>
  <si>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</si>
  <si>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</si>
  <si>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</si>
  <si>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</si>
  <si>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</si>
  <si>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</si>
  <si>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</si>
  <si>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</si>
  <si>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</si>
  <si>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</si>
  <si>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</si>
  <si>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</si>
  <si>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</si>
  <si>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</si>
  <si>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</si>
  <si>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</si>
  <si>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</si>
  <si>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</si>
  <si>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</si>
  <si>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</si>
  <si>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</si>
  <si>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</si>
  <si>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</si>
  <si>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</si>
  <si>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</si>
  <si>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</si>
  <si>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</si>
  <si>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</si>
  <si>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</si>
  <si>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</si>
  <si>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</si>
  <si>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</si>
  <si>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</si>
  <si>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</si>
  <si>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</si>
  <si>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</si>
  <si>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</si>
  <si>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</si>
  <si>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</si>
  <si>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</si>
  <si>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</si>
  <si>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</si>
  <si>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</si>
  <si>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</si>
  <si>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</si>
  <si>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</si>
  <si>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</si>
  <si>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</si>
  <si>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</si>
  <si>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</si>
  <si>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</si>
  <si>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</si>
  <si>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</si>
  <si>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</si>
  <si>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</si>
  <si>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</si>
  <si>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</si>
  <si>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</si>
  <si>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</si>
  <si>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</si>
  <si>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</si>
  <si>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</si>
  <si>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</si>
  <si>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</si>
  <si>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</si>
  <si>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</si>
  <si>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</si>
  <si>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</si>
  <si>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</si>
  <si>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</si>
  <si>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</si>
  <si>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</si>
  <si>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</si>
  <si>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</si>
  <si>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</si>
  <si>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</si>
  <si>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</si>
  <si>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</si>
  <si>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</si>
  <si>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</si>
  <si>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</si>
  <si>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</si>
  <si>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</si>
  <si>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</si>
  <si>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</si>
  <si>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</si>
  <si>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</si>
  <si>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</si>
  <si>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</si>
  <si>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</si>
  <si>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</si>
  <si>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</si>
  <si>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</si>
  <si>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</si>
  <si>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</si>
  <si>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</si>
  <si>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</si>
  <si>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</si>
  <si>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</si>
  <si>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</si>
  <si>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</si>
  <si>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</si>
  <si>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</si>
  <si>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</si>
  <si>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</si>
  <si>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</si>
  <si>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</si>
  <si>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</si>
  <si>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</si>
  <si>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</si>
  <si>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</si>
  <si>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</si>
  <si>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</si>
  <si>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</si>
  <si>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</si>
  <si>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</si>
  <si>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</si>
  <si>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</si>
  <si>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</si>
  <si>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</si>
  <si>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</si>
  <si>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</si>
  <si>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</si>
  <si>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</si>
  <si>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</si>
  <si>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</si>
  <si>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</si>
  <si>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</si>
  <si>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</si>
  <si>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</si>
  <si>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</si>
  <si>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</si>
  <si>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</si>
  <si>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</si>
  <si>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</si>
  <si>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</si>
  <si>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</si>
  <si>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</si>
  <si>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</si>
  <si>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</si>
  <si>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</si>
  <si>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</si>
  <si>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</si>
  <si>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</si>
  <si>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</si>
  <si>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</si>
  <si>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</si>
  <si>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</si>
  <si>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</si>
  <si>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</si>
  <si>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</si>
  <si>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</si>
  <si>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</si>
  <si>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</si>
  <si>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</si>
  <si>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</si>
  <si>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</si>
  <si>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</si>
  <si>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</si>
  <si>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</si>
  <si>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</si>
  <si>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</si>
  <si>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</si>
  <si>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</si>
  <si>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</si>
  <si>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</si>
  <si>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</si>
  <si>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</si>
  <si>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</si>
  <si>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</si>
  <si>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</si>
  <si>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</si>
  <si>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</si>
  <si>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</si>
  <si>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</si>
  <si>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</si>
  <si>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</si>
  <si>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</si>
  <si>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</si>
  <si>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</si>
  <si>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</si>
  <si>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</si>
  <si>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</si>
  <si>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</si>
  <si>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</si>
  <si>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</si>
  <si>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</si>
  <si>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</si>
  <si>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</si>
  <si>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</si>
  <si>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</si>
  <si>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</si>
  <si>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</si>
  <si>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</si>
  <si>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</si>
  <si>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</si>
  <si>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</si>
  <si>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</si>
  <si>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</si>
  <si>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</si>
  <si>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</si>
  <si>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</si>
  <si>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</si>
  <si>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</si>
  <si>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</si>
  <si>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</si>
  <si>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</si>
  <si>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</si>
  <si>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</si>
  <si>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</si>
  <si>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</si>
  <si>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</si>
  <si>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</si>
  <si>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</si>
  <si>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</si>
  <si>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</si>
  <si>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</si>
  <si>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</si>
  <si>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</si>
  <si>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</si>
  <si>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</si>
  <si>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</si>
  <si>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</si>
  <si>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</si>
  <si>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</si>
  <si>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</si>
  <si>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</si>
  <si>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</si>
  <si>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</si>
  <si>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</si>
  <si>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</si>
  <si>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</si>
  <si>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</si>
  <si>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</si>
  <si>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</si>
  <si>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</si>
  <si>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</si>
  <si>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</si>
  <si>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</si>
  <si>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</si>
  <si>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</si>
  <si>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</si>
  <si>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</si>
  <si>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</si>
  <si>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</si>
  <si>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</si>
  <si>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</si>
  <si>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</si>
  <si>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</si>
  <si>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</si>
  <si>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</si>
  <si>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</si>
  <si>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</si>
  <si>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</si>
  <si>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</si>
  <si>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</si>
  <si>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</si>
  <si>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</si>
  <si>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</si>
  <si>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</si>
  <si>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</si>
  <si>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</si>
  <si>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</si>
  <si>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</si>
  <si>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</si>
  <si>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</si>
  <si>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</si>
  <si>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</si>
  <si>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</si>
  <si>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</si>
  <si>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</si>
  <si>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</si>
  <si>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</si>
  <si>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</si>
  <si>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</si>
  <si>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</si>
  <si>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</si>
  <si>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</si>
  <si>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</si>
  <si>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</si>
  <si>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</si>
  <si>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</si>
  <si>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</si>
  <si>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</si>
  <si>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</si>
  <si>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</si>
  <si>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</si>
  <si>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</si>
  <si>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</si>
  <si>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</si>
  <si>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</si>
  <si>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</si>
  <si>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</si>
  <si>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</si>
  <si>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</si>
  <si>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</si>
  <si>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</si>
  <si>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</si>
  <si>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</si>
  <si>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</si>
  <si>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</si>
  <si>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</si>
  <si>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</si>
  <si>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</si>
  <si>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</si>
  <si>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</si>
  <si>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</si>
  <si>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</si>
  <si>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</si>
  <si>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</si>
  <si>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</si>
  <si>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</si>
  <si>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</si>
  <si>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</si>
  <si>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</si>
  <si>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</si>
  <si>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</si>
  <si>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</si>
  <si>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</si>
  <si>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</si>
  <si>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</si>
  <si>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</si>
  <si>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</si>
  <si>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</si>
  <si>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</si>
  <si>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</si>
  <si>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</si>
  <si>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</si>
  <si>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</si>
  <si>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</si>
  <si>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</si>
  <si>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</si>
  <si>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</si>
  <si>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</si>
  <si>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</si>
  <si>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</si>
  <si>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</si>
  <si>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</si>
  <si>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</si>
  <si>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</si>
  <si>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</si>
  <si>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</si>
  <si>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</si>
  <si>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</si>
  <si>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</si>
  <si>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</si>
  <si>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</si>
  <si>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</si>
  <si>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</si>
  <si>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</si>
  <si>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</si>
  <si>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</si>
  <si>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</si>
  <si>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</si>
  <si>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</si>
  <si>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</si>
  <si>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</si>
  <si>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</si>
  <si>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</si>
  <si>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</si>
  <si>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</si>
  <si>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</si>
  <si>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</si>
  <si>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</si>
  <si>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</si>
  <si>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</si>
  <si>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</si>
  <si>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</si>
  <si>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</si>
  <si>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</si>
  <si>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</si>
  <si>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</si>
  <si>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</si>
  <si>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</si>
  <si>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</si>
  <si>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</si>
  <si>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</si>
  <si>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</si>
  <si>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</si>
  <si>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</si>
  <si>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</si>
  <si>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</si>
  <si>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</si>
  <si>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</si>
  <si>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</si>
  <si>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</si>
  <si>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</si>
  <si>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</si>
  <si>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</si>
  <si>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</si>
  <si>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</si>
  <si>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</si>
  <si>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</si>
  <si>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</si>
  <si>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</si>
  <si>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</si>
  <si>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</si>
  <si>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</si>
  <si>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</si>
  <si>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</si>
  <si>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</si>
  <si>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</si>
  <si>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</si>
  <si>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</si>
  <si>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</si>
  <si>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</si>
  <si>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</si>
  <si>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</si>
  <si>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</si>
  <si>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</si>
  <si>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</si>
  <si>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</si>
  <si>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</si>
  <si>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</si>
  <si>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</si>
  <si>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</si>
  <si>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</si>
  <si>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</si>
  <si>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</si>
  <si>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</si>
  <si>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</si>
  <si>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</si>
  <si>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</si>
  <si>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</si>
  <si>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</si>
  <si>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</si>
  <si>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</si>
  <si>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</si>
  <si>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</si>
  <si>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</si>
  <si>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</si>
  <si>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</si>
  <si>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</si>
  <si>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</si>
  <si>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</si>
  <si>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</si>
  <si>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</si>
  <si>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</si>
  <si>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</si>
  <si>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</si>
  <si>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</si>
  <si>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</si>
  <si>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</si>
  <si>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</si>
  <si>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</si>
  <si>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</si>
  <si>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</si>
  <si>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</si>
  <si>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</si>
  <si>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</si>
  <si>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</si>
  <si>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</si>
  <si>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</si>
  <si>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</si>
  <si>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</si>
  <si>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</si>
  <si>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</si>
  <si>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</si>
  <si>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</si>
  <si>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</si>
  <si>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</si>
  <si>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</si>
  <si>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</si>
  <si>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</si>
  <si>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</si>
  <si>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</si>
  <si>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</si>
  <si>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</si>
  <si>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</si>
  <si>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</si>
  <si>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</si>
  <si>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</si>
  <si>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</si>
  <si>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</si>
  <si>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</si>
  <si>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</si>
  <si>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</si>
  <si>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</si>
  <si>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</si>
  <si>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</si>
  <si>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</si>
  <si>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</si>
  <si>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</si>
  <si>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</si>
  <si>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</si>
  <si>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</si>
  <si>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</si>
  <si>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</si>
  <si>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</si>
  <si>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</si>
  <si>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</si>
  <si>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</si>
  <si>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</si>
  <si>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</si>
  <si>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</si>
  <si>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</si>
  <si>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</si>
  <si>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</si>
  <si>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</si>
  <si>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</si>
  <si>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</si>
  <si>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</si>
  <si>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</si>
  <si>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</si>
  <si>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</si>
  <si>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</si>
  <si>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</si>
  <si>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</si>
  <si>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</si>
  <si>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</si>
  <si>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</si>
  <si>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</si>
  <si>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</si>
  <si>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</si>
  <si>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</si>
  <si>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</si>
  <si>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</si>
  <si>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</si>
  <si>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</si>
  <si>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</si>
  <si>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</si>
  <si>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</si>
  <si>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</si>
  <si>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</si>
  <si>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</si>
  <si>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</si>
  <si>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</si>
  <si>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</si>
  <si>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</si>
  <si>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</si>
  <si>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</si>
  <si>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</si>
  <si>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</si>
  <si>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</si>
  <si>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</si>
  <si>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</si>
  <si>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</si>
  <si>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</si>
  <si>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</si>
  <si>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</si>
  <si>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</si>
  <si>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</si>
  <si>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</si>
  <si>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</si>
  <si>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</si>
  <si>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</si>
  <si>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</si>
  <si>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</si>
  <si>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</si>
  <si>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</si>
  <si>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</si>
  <si>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</si>
  <si>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</si>
  <si>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</si>
  <si>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</si>
  <si>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</si>
  <si>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</si>
  <si>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</si>
  <si>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</si>
  <si>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</si>
  <si>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</si>
  <si>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</si>
  <si>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</si>
  <si>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</si>
  <si>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</si>
  <si>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</si>
  <si>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</si>
  <si>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</si>
  <si>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</si>
  <si>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</si>
  <si>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</si>
  <si>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</si>
  <si>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</si>
  <si>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</si>
  <si>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</si>
  <si>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</si>
  <si>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</si>
  <si>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</si>
  <si>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</si>
  <si>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</si>
  <si>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</si>
  <si>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</si>
  <si>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</si>
  <si>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</si>
  <si>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</si>
  <si>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</si>
  <si>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</si>
  <si>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</si>
  <si>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</si>
  <si>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</si>
  <si>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</si>
  <si>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</si>
  <si>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</si>
  <si>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</si>
  <si>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</si>
  <si>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</si>
  <si>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</si>
  <si>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</si>
  <si>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</si>
  <si>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</si>
  <si>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</si>
  <si>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</si>
  <si>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</si>
  <si>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</si>
  <si>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</si>
  <si>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</si>
  <si>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</si>
  <si>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</si>
  <si>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</si>
  <si>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</si>
  <si>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</si>
  <si>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</si>
  <si>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</si>
  <si>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</si>
  <si>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</si>
  <si>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</si>
  <si>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</si>
  <si>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</si>
  <si>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</si>
  <si>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</si>
  <si>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</si>
  <si>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</si>
  <si>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</si>
  <si>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</si>
  <si>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</si>
  <si>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</si>
  <si>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</si>
  <si>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</si>
  <si>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</si>
  <si>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</si>
  <si>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</si>
  <si>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</si>
  <si>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</si>
  <si>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</si>
  <si>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</si>
  <si>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</si>
  <si>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</si>
  <si>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</si>
  <si>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</si>
  <si>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</si>
  <si>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</si>
  <si>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</si>
  <si>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</si>
  <si>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</si>
  <si>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</si>
  <si>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</si>
  <si>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</si>
  <si>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</si>
  <si>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</si>
  <si>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</si>
  <si>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</si>
  <si>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</si>
  <si>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</si>
  <si>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</si>
  <si>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</si>
  <si>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</si>
  <si>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</si>
  <si>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</si>
  <si>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</si>
  <si>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</si>
  <si>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</si>
  <si>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</si>
  <si>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</si>
  <si>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</si>
  <si>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</si>
  <si>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</si>
  <si>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</si>
  <si>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</si>
  <si>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</si>
  <si>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</si>
  <si>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</si>
  <si>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</si>
  <si>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</si>
  <si>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</si>
  <si>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</si>
  <si>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</si>
  <si>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</si>
  <si>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</si>
  <si>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</si>
  <si>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</si>
  <si>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</si>
  <si>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</si>
  <si>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</si>
  <si>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</si>
  <si>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</si>
  <si>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</si>
  <si>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</si>
  <si>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</si>
  <si>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</si>
  <si>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</si>
  <si>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</si>
  <si>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</si>
  <si>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</si>
  <si>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</si>
  <si>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</si>
  <si>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</si>
  <si>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</si>
  <si>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</si>
  <si>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</si>
  <si>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</si>
  <si>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</si>
  <si>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</si>
  <si>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</si>
  <si>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</si>
  <si>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</si>
  <si>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</si>
  <si>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</si>
  <si>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</si>
  <si>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</si>
  <si>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</si>
  <si>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</si>
  <si>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</si>
  <si>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</si>
  <si>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</si>
  <si>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</si>
  <si>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</si>
  <si>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</si>
  <si>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</si>
  <si>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</si>
  <si>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</si>
  <si>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</si>
  <si>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</si>
  <si>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</si>
  <si>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</si>
  <si>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</si>
  <si>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</si>
  <si>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</si>
  <si>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</si>
  <si>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</si>
  <si>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</si>
  <si>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</si>
  <si>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</si>
  <si>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</si>
  <si>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</si>
  <si>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</si>
  <si>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</si>
  <si>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</si>
  <si>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</si>
  <si>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</si>
  <si>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</si>
  <si>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</si>
  <si>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</si>
  <si>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</si>
  <si>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</si>
  <si>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</si>
  <si>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</si>
  <si>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</si>
  <si>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</si>
  <si>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</si>
  <si>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</si>
  <si>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</si>
  <si>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</si>
  <si>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</si>
  <si>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</si>
  <si>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</si>
  <si>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</si>
  <si>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</si>
  <si>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</si>
  <si>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</si>
  <si>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</si>
  <si>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</si>
  <si>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</si>
  <si>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</si>
  <si>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</si>
  <si>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</si>
  <si>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</si>
  <si>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</si>
  <si>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</si>
  <si>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</si>
  <si>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</si>
  <si>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</si>
  <si>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</si>
  <si>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</si>
  <si>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</si>
  <si>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</si>
  <si>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</si>
  <si>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</si>
  <si>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</si>
  <si>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</si>
  <si>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</si>
  <si>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</si>
  <si>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</si>
  <si>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</si>
  <si>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</si>
  <si>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</si>
  <si>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</si>
  <si>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</si>
  <si>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</si>
  <si>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</si>
  <si>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</si>
  <si>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</si>
  <si>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</si>
  <si>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</si>
  <si>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</si>
  <si>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</si>
  <si>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</si>
  <si>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</si>
  <si>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</si>
  <si>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</si>
  <si>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</si>
  <si>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</si>
  <si>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</si>
  <si>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</si>
  <si>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</si>
  <si>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</si>
  <si>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</si>
  <si>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</si>
  <si>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</si>
  <si>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</si>
  <si>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</si>
  <si>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</si>
  <si>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</si>
  <si>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</si>
  <si>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</si>
  <si>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</si>
  <si>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</si>
  <si>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</si>
  <si>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</si>
  <si>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</si>
  <si>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</si>
  <si>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</si>
  <si>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</si>
  <si>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</si>
  <si>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</si>
  <si>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</si>
  <si>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</si>
  <si>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</si>
  <si>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</si>
  <si>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</si>
  <si>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</si>
  <si>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</si>
  <si>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</si>
  <si>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</si>
  <si>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</si>
  <si>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</si>
  <si>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</si>
  <si>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</si>
  <si>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</si>
  <si>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</si>
  <si>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</si>
  <si>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</si>
  <si>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</si>
  <si>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</si>
  <si>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</si>
  <si>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</si>
  <si>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</si>
  <si>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</si>
  <si>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</si>
  <si>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</si>
  <si>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</si>
  <si>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</si>
  <si>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</si>
  <si>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</si>
  <si>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</si>
  <si>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</si>
  <si>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</si>
  <si>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</si>
  <si>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</si>
  <si>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</si>
  <si>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</si>
  <si>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</si>
  <si>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</si>
  <si>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</si>
  <si>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</si>
  <si>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</si>
  <si>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</si>
  <si>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</si>
  <si>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</si>
  <si>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</si>
  <si>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</si>
  <si>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</si>
  <si>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</si>
  <si>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</si>
  <si>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</si>
  <si>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</si>
  <si>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</si>
  <si>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</si>
  <si>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</si>
  <si>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</si>
  <si>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</si>
  <si>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</si>
  <si>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</si>
  <si>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</si>
  <si>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</si>
  <si>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</si>
  <si>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</si>
  <si>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</si>
  <si>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</si>
  <si>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</si>
  <si>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</si>
  <si>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</si>
  <si>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</si>
  <si>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</si>
  <si>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</si>
  <si>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</si>
  <si>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</si>
  <si>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</si>
  <si>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</si>
  <si>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</si>
  <si>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</si>
  <si>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</si>
  <si>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</si>
  <si>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</si>
  <si>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</si>
  <si>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</si>
  <si>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</si>
  <si>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</si>
  <si>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</si>
  <si>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</si>
  <si>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</si>
  <si>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</si>
  <si>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</si>
  <si>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</si>
  <si>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</si>
  <si>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</si>
  <si>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</si>
  <si>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</si>
  <si>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</si>
  <si>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</si>
  <si>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</si>
  <si>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</si>
  <si>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</si>
  <si>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</si>
  <si>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</si>
  <si>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</si>
  <si>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</si>
  <si>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</si>
  <si>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</si>
  <si>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</si>
  <si>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</si>
  <si>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</si>
  <si>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</si>
  <si>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</si>
  <si>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</si>
  <si>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</si>
  <si>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</si>
  <si>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</si>
  <si>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</si>
  <si>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</si>
  <si>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</si>
  <si>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</si>
  <si>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</si>
  <si>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</si>
  <si>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</si>
  <si>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</si>
  <si>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</si>
  <si>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</si>
  <si>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</si>
  <si>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</si>
  <si>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</si>
  <si>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</si>
  <si>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</si>
  <si>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</si>
  <si>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</si>
  <si>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</si>
  <si>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</si>
  <si>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</si>
  <si>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</si>
  <si>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</si>
  <si>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</si>
  <si>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</si>
  <si>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</si>
  <si>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</si>
  <si>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</si>
  <si>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</si>
  <si>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</si>
  <si>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</si>
  <si>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</si>
  <si>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</si>
  <si>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</si>
  <si>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</si>
  <si>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</si>
  <si>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</si>
  <si>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</si>
  <si>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</si>
  <si>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</si>
  <si>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</si>
  <si>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</si>
  <si>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</si>
  <si>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</si>
  <si>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</si>
  <si>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</si>
  <si>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</si>
  <si>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</si>
  <si>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</si>
  <si>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</si>
  <si>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</si>
  <si>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</si>
  <si>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</si>
  <si>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</si>
  <si>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</si>
  <si>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</si>
  <si>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</si>
  <si>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</si>
  <si>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</si>
  <si>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</si>
  <si>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</si>
  <si>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</si>
  <si>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</si>
  <si>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</si>
  <si>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</si>
  <si>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</si>
  <si>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</si>
  <si>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</si>
  <si>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</si>
  <si>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</si>
  <si>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</si>
  <si>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</si>
  <si>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</si>
  <si>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</si>
  <si>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</si>
  <si>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</si>
  <si>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</si>
  <si>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</si>
  <si>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</si>
  <si>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</si>
  <si>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</si>
  <si>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</si>
  <si>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</si>
  <si>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</si>
  <si>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</si>
  <si>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</si>
  <si>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</si>
  <si>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</si>
  <si>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</si>
  <si>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</si>
  <si>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</si>
  <si>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</si>
  <si>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</si>
  <si>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</si>
  <si>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</si>
  <si>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</si>
  <si>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</si>
  <si>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</si>
  <si>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</si>
  <si>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</si>
  <si>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</si>
  <si>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</si>
  <si>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</si>
  <si>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</si>
  <si>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</si>
  <si>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</si>
  <si>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</si>
  <si>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</si>
  <si>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</si>
  <si>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</si>
  <si>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</si>
  <si>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</si>
  <si>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</si>
  <si>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</si>
  <si>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</si>
  <si>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</si>
  <si>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</si>
  <si>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</si>
  <si>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</si>
  <si>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</si>
  <si>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</si>
  <si>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</si>
  <si>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</si>
  <si>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</si>
  <si>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</si>
  <si>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</si>
  <si>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</si>
  <si>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</si>
  <si>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</si>
  <si>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</si>
  <si>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</si>
  <si>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</si>
  <si>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</si>
  <si>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</si>
  <si>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</si>
  <si>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</si>
  <si>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</si>
  <si>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</si>
  <si>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</si>
  <si>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</si>
  <si>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</si>
  <si>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</si>
  <si>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</si>
  <si>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</si>
  <si>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</si>
  <si>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</si>
  <si>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</si>
  <si>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</si>
  <si>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</si>
  <si>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</si>
  <si>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</si>
  <si>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</si>
  <si>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</si>
  <si>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</si>
  <si>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</si>
  <si>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</si>
  <si>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</si>
  <si>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</si>
  <si>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</si>
  <si>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</si>
  <si>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</si>
  <si>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</si>
  <si>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</si>
  <si>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</si>
  <si>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</si>
  <si>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</si>
  <si>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</si>
  <si>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</si>
  <si>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</si>
  <si>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</si>
  <si>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</si>
  <si>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</si>
  <si>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</si>
  <si>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</si>
  <si>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</si>
  <si>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</si>
  <si>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</si>
  <si>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</si>
  <si>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</si>
  <si>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</si>
  <si>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</si>
  <si>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</si>
  <si>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</si>
  <si>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</si>
  <si>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</si>
  <si>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</si>
  <si>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</si>
  <si>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</si>
  <si>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</si>
  <si>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</si>
  <si>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</si>
  <si>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</si>
  <si>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</si>
  <si>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</si>
  <si>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</si>
  <si>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</si>
  <si>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</si>
  <si>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</si>
  <si>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</si>
  <si>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</si>
  <si>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</si>
  <si>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</si>
  <si>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</si>
  <si>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</si>
  <si>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</si>
  <si>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</si>
  <si>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</si>
  <si>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</si>
  <si>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</si>
  <si>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</si>
  <si>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</si>
  <si>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</si>
  <si>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</si>
  <si>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</si>
  <si>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</si>
  <si>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</si>
  <si>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</si>
  <si>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</si>
  <si>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</si>
  <si>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</si>
  <si>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</si>
  <si>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</si>
  <si>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</si>
  <si>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</si>
  <si>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</si>
  <si>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</si>
  <si>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</si>
  <si>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</si>
  <si>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</si>
  <si>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</si>
  <si>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</si>
  <si>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</si>
  <si>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</si>
  <si>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</si>
  <si>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</si>
  <si>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</si>
  <si>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</si>
  <si>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</si>
  <si>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</si>
  <si>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</si>
  <si>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</si>
  <si>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</si>
  <si>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</si>
  <si>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</si>
  <si>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</si>
  <si>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</si>
  <si>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</si>
  <si>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</si>
  <si>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</si>
  <si>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</si>
  <si>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</si>
  <si>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</si>
  <si>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</si>
  <si>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</si>
  <si>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</si>
  <si>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</si>
  <si>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</si>
  <si>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</si>
  <si>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</si>
  <si>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</si>
  <si>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</si>
  <si>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</si>
  <si>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</si>
  <si>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</si>
  <si>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</si>
  <si>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</si>
  <si>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</si>
  <si>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</si>
  <si>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</si>
  <si>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</si>
  <si>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</si>
  <si>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</si>
  <si>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</si>
  <si>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</si>
  <si>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</si>
  <si>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</si>
  <si>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</si>
  <si>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</si>
  <si>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</si>
  <si>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</si>
  <si>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</si>
  <si>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</si>
  <si>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</si>
  <si>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</si>
  <si>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</si>
  <si>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</si>
  <si>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</si>
  <si>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</si>
  <si>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</si>
  <si>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</si>
  <si>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</si>
  <si>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</si>
  <si>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</si>
  <si>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</si>
  <si>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</si>
  <si>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</si>
  <si>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</si>
  <si>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</si>
  <si>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</si>
  <si>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</si>
  <si>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</si>
  <si>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</si>
  <si>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</si>
  <si>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</si>
  <si>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</si>
  <si>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</si>
  <si>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</si>
  <si>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</si>
  <si>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</si>
  <si>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</si>
  <si>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</si>
  <si>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</si>
  <si>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</si>
  <si>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</si>
  <si>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</si>
  <si>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</si>
  <si>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</si>
  <si>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</si>
  <si>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</si>
  <si>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</si>
  <si>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</si>
  <si>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</si>
  <si>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</si>
  <si>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</si>
  <si>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</si>
  <si>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</si>
  <si>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</si>
  <si>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</si>
  <si>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</si>
  <si>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</si>
  <si>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</si>
  <si>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</si>
  <si>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</si>
  <si>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</si>
  <si>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</si>
  <si>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</si>
  <si>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</si>
  <si>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</si>
  <si>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</si>
  <si>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</si>
  <si>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</si>
  <si>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</si>
  <si>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</si>
  <si>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</si>
  <si>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</si>
  <si>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</si>
  <si>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</si>
  <si>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</si>
  <si>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</si>
  <si>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</si>
  <si>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</si>
  <si>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</si>
  <si>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</si>
  <si>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</si>
  <si>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</si>
  <si>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</si>
  <si>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</si>
  <si>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</si>
  <si>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</si>
  <si>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</si>
  <si>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</si>
  <si>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</si>
  <si>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</si>
  <si>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</si>
  <si>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</si>
  <si>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</si>
  <si>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</si>
  <si>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</si>
  <si>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</si>
  <si>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</si>
  <si>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</si>
  <si>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</si>
  <si>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</si>
  <si>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</si>
  <si>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</si>
  <si>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</si>
  <si>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</si>
  <si>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</si>
  <si>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</si>
  <si>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</si>
  <si>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</si>
  <si>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</si>
  <si>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</si>
  <si>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</si>
  <si>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</si>
  <si>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</si>
  <si>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</si>
  <si>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</si>
  <si>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</si>
  <si>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</si>
  <si>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</si>
  <si>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</si>
  <si>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</si>
  <si>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</si>
  <si>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</si>
  <si>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</si>
  <si>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</si>
  <si>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</si>
  <si>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</si>
  <si>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</si>
  <si>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</si>
  <si>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</si>
  <si>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</si>
  <si>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</si>
  <si>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</si>
  <si>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</si>
  <si>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</si>
  <si>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</si>
  <si>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</si>
  <si>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</si>
  <si>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</si>
  <si>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</si>
  <si>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</si>
  <si>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</si>
  <si>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</si>
  <si>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</si>
  <si>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</si>
  <si>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</si>
  <si>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</si>
  <si>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</si>
  <si>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</si>
  <si>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</si>
  <si>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</si>
  <si>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</si>
  <si>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</si>
  <si>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</si>
  <si>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</si>
  <si>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</si>
  <si>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</si>
  <si>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</si>
  <si>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</si>
  <si>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</si>
  <si>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</si>
  <si>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</si>
  <si>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</si>
  <si>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</si>
  <si>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</si>
  <si>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</si>
  <si>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</si>
  <si>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</si>
  <si>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</si>
  <si>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</si>
  <si>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</si>
  <si>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</si>
  <si>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</si>
  <si>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</si>
  <si>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</si>
  <si>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</si>
  <si>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</si>
  <si>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</si>
  <si>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</si>
  <si>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</si>
  <si>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</si>
  <si>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</si>
  <si>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</si>
  <si>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</si>
  <si>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</si>
  <si>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</si>
  <si>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</si>
  <si>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</si>
  <si>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</si>
  <si>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</si>
  <si>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</si>
  <si>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</si>
  <si>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</si>
  <si>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</si>
  <si>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</si>
  <si>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</si>
  <si>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</si>
  <si>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</si>
  <si>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</si>
  <si>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</si>
  <si>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</si>
  <si>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</si>
  <si>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</si>
  <si>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</si>
  <si>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</si>
  <si>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</si>
  <si>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</si>
  <si>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</si>
  <si>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</si>
  <si>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</si>
  <si>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</si>
  <si>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</si>
  <si>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</si>
  <si>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</si>
  <si>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</si>
  <si>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</si>
  <si>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</si>
  <si>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</si>
  <si>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</si>
  <si>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</si>
  <si>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</si>
  <si>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</si>
  <si>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</si>
  <si>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</si>
  <si>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</si>
  <si>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</si>
  <si>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</si>
  <si>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</si>
  <si>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</si>
  <si>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</si>
  <si>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</si>
  <si>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</si>
  <si>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</si>
  <si>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</si>
  <si>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</si>
  <si>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</si>
  <si>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</si>
  <si>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</si>
  <si>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</si>
  <si>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</si>
  <si>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</si>
  <si>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</si>
  <si>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</si>
  <si>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</si>
  <si>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</si>
  <si>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</si>
  <si>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</si>
  <si>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</si>
  <si>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</si>
  <si>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</si>
  <si>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</si>
  <si>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</si>
  <si>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</si>
  <si>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</si>
  <si>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</si>
  <si>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</si>
  <si>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</si>
  <si>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</si>
  <si>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</si>
  <si>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</si>
  <si>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</si>
  <si>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</si>
  <si>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</si>
  <si>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</si>
  <si>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</si>
  <si>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</si>
  <si>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</si>
  <si>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</si>
  <si>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</si>
  <si>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</si>
  <si>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</si>
  <si>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</si>
  <si>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</si>
  <si>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</si>
  <si>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</si>
  <si>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</si>
  <si>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</si>
  <si>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</si>
  <si>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</si>
  <si>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</si>
  <si>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</si>
  <si>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</si>
  <si>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</si>
  <si>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</si>
  <si>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</si>
  <si>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</si>
  <si>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</si>
  <si>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</si>
  <si>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</si>
  <si>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</si>
  <si>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</si>
  <si>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</si>
  <si>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</si>
  <si>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</si>
  <si>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</si>
  <si>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</si>
  <si>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</si>
  <si>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</si>
  <si>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</si>
  <si>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</si>
  <si>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</si>
  <si>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</si>
  <si>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</si>
  <si>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</si>
  <si>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</si>
  <si>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</si>
  <si>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</si>
  <si>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</si>
  <si>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</si>
  <si>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</si>
  <si>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</si>
  <si>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</si>
  <si>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</si>
  <si>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</si>
  <si>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</si>
  <si>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</si>
  <si>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</si>
  <si>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</si>
  <si>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</si>
  <si>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</si>
  <si>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</si>
  <si>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</si>
  <si>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</si>
  <si>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</si>
  <si>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</si>
  <si>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</si>
  <si>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</si>
  <si>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</si>
  <si>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</si>
  <si>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</si>
  <si>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</si>
  <si>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</si>
  <si>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</si>
  <si>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</si>
  <si>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</si>
  <si>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</si>
  <si>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</si>
  <si>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</si>
  <si>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</si>
  <si>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</si>
  <si>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</si>
  <si>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</si>
  <si>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</si>
  <si>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</si>
  <si>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</si>
  <si>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</si>
  <si>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</si>
  <si>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</si>
  <si>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</si>
  <si>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</si>
  <si>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</si>
  <si>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</si>
  <si>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</si>
  <si>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</si>
  <si>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</si>
  <si>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</si>
  <si>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</si>
  <si>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</si>
  <si>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</si>
  <si>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</si>
  <si>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</si>
  <si>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</si>
  <si>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</si>
  <si>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</si>
  <si>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</si>
  <si>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</si>
  <si>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</si>
  <si>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</si>
  <si>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</si>
  <si>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</si>
  <si>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</si>
  <si>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</si>
  <si>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</si>
  <si>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</si>
  <si>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</si>
  <si>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</si>
  <si>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</si>
  <si>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</si>
  <si>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</si>
  <si>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</si>
  <si>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</si>
  <si>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</si>
  <si>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</si>
  <si>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</si>
  <si>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</si>
  <si>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</si>
  <si>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</si>
  <si>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</si>
  <si>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</si>
  <si>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</si>
  <si>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</si>
  <si>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</si>
  <si>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</si>
  <si>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</si>
  <si>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</si>
  <si>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</si>
  <si>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</si>
  <si>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</si>
  <si>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</si>
  <si>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</si>
  <si>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</si>
  <si>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</si>
  <si>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</si>
  <si>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</si>
  <si>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</si>
  <si>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</si>
  <si>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</si>
  <si>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</si>
  <si>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</si>
  <si>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</si>
  <si>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</si>
  <si>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</si>
  <si>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</si>
  <si>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</si>
  <si>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</si>
  <si>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</si>
  <si>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</si>
  <si>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</si>
  <si>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</si>
  <si>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</si>
  <si>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</si>
  <si>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</si>
  <si>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</si>
  <si>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</si>
  <si>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</si>
  <si>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</si>
  <si>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</si>
  <si>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</si>
  <si>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</si>
  <si>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</si>
  <si>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</si>
  <si>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</si>
  <si>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</si>
  <si>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</si>
  <si>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</si>
  <si>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</si>
  <si>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</si>
  <si>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</si>
  <si>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</si>
  <si>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</si>
  <si>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</si>
  <si>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</si>
  <si>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</si>
  <si>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</si>
  <si>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</si>
  <si>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</si>
  <si>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</si>
  <si>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</si>
  <si>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</si>
  <si>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</si>
  <si>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</si>
  <si>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</si>
  <si>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</si>
  <si>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</si>
  <si>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</si>
  <si>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</si>
  <si>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</si>
  <si>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</si>
  <si>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</si>
  <si>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</si>
  <si>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</si>
  <si>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</si>
  <si>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</si>
  <si>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</si>
  <si>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</si>
  <si>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</si>
  <si>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</si>
  <si>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</si>
  <si>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</si>
  <si>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</si>
  <si>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</si>
  <si>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</si>
  <si>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</si>
  <si>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</si>
  <si>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</si>
  <si>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</si>
  <si>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</si>
  <si>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</si>
  <si>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</si>
  <si>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</si>
  <si>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</si>
  <si>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</si>
  <si>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</si>
  <si>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</si>
  <si>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</si>
  <si>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</si>
  <si>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</si>
  <si>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</si>
  <si>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</si>
  <si>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</si>
  <si>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</si>
  <si>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</si>
  <si>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</si>
  <si>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</si>
  <si>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</si>
  <si>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</si>
  <si>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</si>
  <si>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</si>
  <si>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</si>
  <si>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</si>
  <si>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</si>
  <si>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</si>
  <si>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</si>
  <si>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</si>
  <si>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</si>
  <si>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</si>
  <si>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</si>
  <si>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</si>
  <si>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</si>
  <si>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</si>
  <si>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</si>
  <si>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</si>
  <si>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</si>
  <si>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</si>
  <si>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</si>
  <si>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</si>
  <si>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</si>
  <si>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</si>
  <si>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</si>
  <si>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</si>
  <si>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</si>
  <si>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</si>
  <si>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</si>
  <si>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</si>
  <si>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</si>
  <si>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</si>
  <si>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</si>
  <si>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</si>
  <si>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</si>
  <si>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</si>
  <si>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</si>
  <si>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</si>
  <si>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</si>
  <si>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</si>
  <si>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</si>
  <si>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</si>
  <si>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</si>
  <si>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</si>
  <si>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</si>
  <si>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</si>
  <si>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</si>
  <si>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</si>
  <si>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</si>
  <si>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</si>
  <si>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</si>
  <si>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</si>
  <si>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</si>
  <si>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</si>
  <si>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</si>
  <si>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</si>
  <si>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</si>
  <si>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</si>
  <si>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</si>
  <si>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</si>
  <si>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</si>
  <si>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</si>
  <si>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</si>
  <si>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</si>
  <si>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</si>
  <si>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</si>
  <si>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</si>
  <si>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</si>
  <si>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</si>
  <si>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</si>
  <si>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</si>
  <si>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</si>
  <si>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</si>
  <si>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</si>
  <si>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</si>
  <si>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</si>
  <si>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</si>
  <si>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</si>
  <si>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</si>
  <si>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</si>
  <si>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</si>
  <si>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</si>
  <si>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</si>
  <si>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</si>
  <si>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</si>
  <si>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</si>
  <si>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</si>
  <si>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</si>
  <si>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</si>
  <si>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</si>
  <si>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</si>
  <si>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</si>
  <si>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</si>
  <si>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</si>
  <si>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</si>
  <si>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</si>
  <si>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</si>
  <si>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</si>
  <si>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</si>
  <si>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</si>
  <si>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</si>
  <si>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</si>
  <si>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</si>
  <si>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</si>
  <si>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</si>
  <si>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</si>
  <si>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</si>
  <si>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</si>
  <si>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</si>
  <si>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</si>
  <si>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</si>
  <si>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</si>
  <si>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</si>
  <si>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</si>
  <si>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</si>
  <si>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</si>
  <si>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</si>
  <si>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</si>
  <si>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</si>
  <si>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</si>
  <si>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</si>
  <si>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</si>
  <si>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</si>
  <si>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</si>
  <si>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</si>
  <si>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</si>
  <si>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</si>
  <si>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</si>
  <si>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</si>
  <si>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</si>
  <si>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</si>
  <si>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</si>
  <si>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</si>
  <si>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</si>
  <si>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</si>
  <si>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</si>
  <si>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</si>
  <si>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</si>
  <si>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</si>
  <si>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</si>
  <si>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</si>
  <si>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</si>
  <si>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</si>
  <si>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</si>
  <si>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</si>
  <si>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</si>
  <si>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</si>
  <si>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</si>
  <si>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</si>
  <si>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</si>
  <si>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</si>
  <si>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</si>
  <si>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</si>
  <si>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</si>
  <si>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</si>
  <si>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</si>
  <si>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</si>
  <si>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</si>
  <si>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</si>
  <si>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</si>
  <si>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</si>
  <si>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</si>
  <si>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</si>
  <si>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</si>
  <si>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</si>
  <si>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</si>
  <si>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</si>
  <si>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</si>
  <si>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</si>
  <si>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</si>
  <si>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</si>
  <si>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</si>
  <si>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</si>
  <si>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</si>
  <si>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</si>
  <si>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</si>
  <si>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</si>
  <si>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</si>
  <si>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</si>
  <si>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</si>
  <si>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</si>
  <si>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</si>
  <si>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</si>
  <si>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</si>
  <si>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</si>
  <si>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</si>
  <si>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</si>
  <si>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</si>
  <si>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</si>
  <si>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</si>
  <si>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</si>
  <si>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</si>
  <si>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</si>
  <si>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</si>
  <si>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</si>
  <si>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</si>
  <si>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</si>
  <si>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</si>
  <si>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</si>
  <si>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</si>
  <si>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</si>
  <si>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</si>
  <si>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</si>
  <si>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</si>
  <si>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</si>
  <si>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</si>
  <si>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</si>
  <si>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</si>
  <si>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</si>
  <si>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</si>
  <si>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</si>
  <si>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</si>
  <si>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</si>
  <si>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</si>
  <si>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</si>
  <si>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</si>
  <si>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</si>
  <si>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</si>
  <si>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</si>
  <si>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</si>
  <si>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</si>
  <si>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</si>
  <si>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</si>
  <si>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</si>
  <si>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</si>
  <si>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</si>
  <si>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</si>
  <si>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</si>
  <si>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</si>
  <si>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</si>
  <si>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</si>
  <si>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</si>
  <si>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</si>
  <si>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</si>
  <si>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</si>
  <si>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</si>
  <si>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</si>
  <si>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</si>
  <si>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</si>
  <si>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</si>
  <si>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</si>
  <si>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</si>
  <si>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</si>
  <si>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</si>
  <si>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</si>
  <si>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</si>
  <si>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</si>
  <si>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</si>
  <si>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</si>
  <si>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</si>
  <si>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</si>
  <si>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</si>
  <si>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</si>
  <si>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</si>
  <si>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</si>
  <si>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</si>
  <si>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</si>
  <si>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</si>
  <si>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</si>
  <si>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</si>
  <si>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</si>
  <si>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</si>
  <si>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</si>
  <si>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</si>
  <si>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</si>
  <si>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</si>
  <si>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</si>
  <si>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</si>
  <si>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</si>
  <si>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</si>
  <si>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</si>
  <si>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</si>
  <si>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</si>
  <si>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</si>
  <si>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</si>
  <si>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</si>
  <si>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</si>
  <si>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</si>
  <si>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</si>
  <si>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</si>
  <si>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</si>
  <si>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</si>
  <si>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</si>
  <si>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</si>
  <si>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</si>
  <si>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</si>
  <si>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</si>
  <si>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</si>
  <si>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</si>
  <si>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</si>
  <si>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</si>
  <si>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</si>
  <si>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</si>
  <si>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</si>
  <si>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</si>
  <si>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</si>
  <si>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</si>
  <si>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</si>
  <si>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</si>
  <si>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</si>
  <si>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</si>
  <si>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</si>
  <si>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</si>
  <si>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</si>
  <si>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</si>
  <si>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</si>
  <si>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</si>
  <si>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</si>
  <si>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</si>
  <si>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</si>
  <si>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</si>
  <si>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</si>
  <si>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</si>
  <si>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</si>
  <si>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</si>
  <si>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</si>
  <si>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</si>
  <si>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</si>
  <si>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</si>
  <si>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</si>
  <si>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</si>
  <si>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</si>
  <si>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</si>
  <si>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</si>
  <si>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</si>
  <si>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</si>
  <si>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</si>
  <si>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</si>
  <si>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</si>
  <si>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</si>
  <si>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</si>
  <si>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</si>
  <si>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</si>
  <si>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</si>
  <si>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</si>
  <si>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</si>
  <si>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</si>
  <si>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</si>
  <si>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</si>
  <si>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</si>
  <si>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</si>
  <si>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</si>
  <si>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</si>
  <si>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</si>
  <si>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</si>
  <si>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</si>
  <si>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</si>
  <si>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</si>
  <si>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</si>
  <si>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</si>
  <si>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</si>
  <si>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</si>
  <si>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</si>
  <si>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</si>
  <si>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</si>
  <si>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</si>
  <si>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</si>
  <si>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</si>
  <si>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</si>
  <si>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</si>
  <si>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</si>
  <si>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</si>
  <si>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</si>
  <si>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</si>
  <si>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</si>
  <si>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</si>
  <si>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</si>
  <si>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</si>
  <si>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</si>
  <si>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</si>
  <si>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</si>
  <si>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</si>
  <si>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</si>
  <si>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</si>
  <si>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</si>
  <si>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</si>
  <si>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</si>
  <si>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</si>
  <si>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</si>
  <si>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</si>
  <si>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</si>
  <si>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</si>
  <si>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</si>
  <si>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</si>
  <si>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</si>
  <si>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</si>
  <si>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</si>
  <si>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</si>
  <si>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</si>
  <si>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</si>
  <si>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</si>
  <si>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</si>
  <si>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</si>
  <si>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</si>
  <si>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</si>
  <si>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</si>
  <si>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</si>
  <si>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</si>
  <si>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</si>
  <si>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</si>
  <si>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</si>
  <si>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</si>
  <si>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</si>
  <si>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</si>
  <si>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</si>
  <si>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</si>
  <si>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</si>
  <si>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</si>
  <si>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</si>
  <si>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</si>
  <si>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</si>
  <si>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</si>
  <si>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</si>
  <si>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</si>
  <si>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</si>
  <si>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</si>
  <si>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</si>
  <si>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</si>
  <si>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</si>
  <si>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</si>
  <si>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</si>
  <si>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</si>
  <si>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</si>
  <si>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</si>
  <si>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</si>
  <si>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</si>
  <si>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</si>
  <si>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</si>
  <si>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</si>
  <si>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</si>
  <si>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</si>
  <si>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</si>
  <si>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</si>
  <si>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</si>
  <si>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</si>
  <si>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</si>
  <si>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</si>
  <si>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</si>
  <si>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</si>
  <si>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</si>
  <si>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</si>
  <si>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</si>
  <si>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</si>
  <si>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</si>
  <si>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</si>
  <si>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</si>
  <si>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</si>
  <si>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</si>
  <si>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</si>
  <si>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</si>
  <si>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</si>
  <si>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</si>
  <si>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</si>
  <si>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</si>
  <si>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</si>
  <si>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</si>
  <si>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</si>
  <si>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</si>
  <si>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</si>
  <si>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</si>
  <si>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</si>
  <si>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</si>
  <si>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</si>
  <si>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</si>
  <si>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</si>
  <si>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</si>
  <si>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</si>
  <si>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</si>
  <si>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</si>
  <si>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</si>
  <si>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</si>
  <si>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</si>
  <si>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</si>
  <si>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</si>
  <si>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</si>
  <si>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</si>
  <si>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</si>
  <si>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</si>
  <si>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</si>
  <si>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</si>
  <si>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</si>
  <si>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</si>
  <si>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</si>
  <si>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</si>
  <si>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</si>
  <si>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</si>
  <si>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</si>
  <si>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</si>
  <si>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</si>
  <si>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</si>
  <si>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</si>
  <si>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</si>
  <si>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</si>
  <si>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</si>
  <si>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</si>
  <si>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</si>
  <si>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</si>
  <si>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</si>
  <si>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</si>
  <si>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</si>
  <si>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</si>
  <si>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</si>
  <si>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</si>
  <si>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</si>
  <si>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</si>
  <si>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</si>
  <si>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</si>
  <si>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</si>
  <si>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</si>
  <si>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</si>
  <si>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</si>
  <si>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</si>
  <si>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</si>
  <si>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</si>
  <si>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</si>
  <si>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</si>
  <si>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</si>
  <si>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</si>
  <si>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</si>
  <si>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</si>
  <si>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</si>
  <si>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</si>
  <si>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</si>
  <si>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</si>
  <si>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</si>
  <si>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</si>
  <si>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</si>
  <si>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</si>
  <si>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</si>
  <si>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</si>
  <si>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</si>
  <si>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</si>
  <si>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</si>
  <si>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</si>
  <si>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</si>
  <si>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</si>
  <si>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</si>
  <si>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</si>
  <si>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</si>
  <si>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</si>
  <si>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</si>
  <si>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</si>
  <si>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</si>
  <si>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</si>
  <si>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</si>
  <si>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</si>
  <si>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</si>
  <si>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</si>
  <si>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</si>
  <si>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</si>
  <si>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</si>
  <si>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</si>
  <si>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</si>
  <si>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</si>
  <si>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</si>
  <si>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</si>
  <si>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</si>
  <si>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</si>
  <si>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</si>
  <si>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</si>
  <si>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</si>
  <si>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</si>
  <si>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</si>
  <si>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</si>
  <si>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</si>
  <si>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</si>
  <si>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</si>
  <si>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</si>
  <si>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</si>
  <si>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</si>
  <si>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</si>
  <si>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</si>
  <si>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</si>
  <si>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</si>
  <si>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</si>
  <si>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</si>
  <si>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</si>
  <si>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</si>
  <si>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</si>
  <si>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</si>
  <si>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</si>
  <si>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</si>
  <si>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</si>
  <si>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</si>
  <si>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</si>
  <si>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</si>
  <si>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</si>
  <si>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</si>
  <si>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</si>
  <si>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</si>
  <si>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</si>
  <si>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</si>
  <si>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</si>
  <si>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</si>
  <si>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</si>
  <si>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</si>
  <si>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</si>
  <si>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</si>
  <si>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</si>
  <si>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</si>
  <si>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</si>
  <si>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</si>
  <si>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</si>
  <si>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</si>
  <si>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</si>
  <si>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</si>
  <si>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</si>
  <si>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</si>
  <si>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</si>
  <si>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</si>
  <si>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</si>
  <si>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</si>
  <si>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</si>
  <si>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</si>
  <si>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</si>
  <si>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</si>
  <si>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</si>
  <si>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</si>
  <si>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</si>
  <si>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</si>
  <si>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</si>
  <si>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</si>
  <si>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</si>
  <si>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</si>
  <si>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</si>
  <si>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</si>
  <si>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</si>
  <si>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</si>
  <si>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</si>
  <si>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</si>
  <si>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</si>
  <si>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</si>
  <si>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</si>
  <si>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</si>
  <si>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</si>
  <si>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</si>
  <si>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</si>
  <si>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</si>
  <si>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</si>
  <si>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</si>
  <si>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</si>
  <si>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</si>
  <si>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</si>
  <si>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</si>
  <si>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</si>
  <si>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</si>
  <si>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</si>
  <si>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</si>
  <si>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</si>
  <si>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</si>
  <si>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</si>
  <si>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</si>
  <si>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</si>
  <si>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</si>
  <si>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</si>
  <si>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</si>
  <si>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</si>
  <si>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</si>
  <si>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</si>
  <si>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</si>
  <si>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</si>
  <si>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</si>
  <si>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</si>
  <si>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</si>
  <si>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</si>
  <si>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</si>
  <si>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</si>
  <si>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</si>
  <si>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</si>
  <si>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</si>
  <si>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</si>
  <si>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</si>
  <si>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</si>
  <si>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</si>
  <si>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</si>
  <si>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</si>
  <si>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</si>
  <si>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</si>
  <si>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</si>
  <si>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</si>
  <si>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</si>
  <si>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</si>
  <si>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</si>
  <si>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</si>
  <si>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</si>
  <si>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</si>
  <si>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</si>
  <si>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</si>
  <si>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</si>
  <si>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</si>
  <si>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</si>
  <si>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</si>
  <si>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</si>
  <si>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</si>
  <si>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</si>
  <si>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</si>
  <si>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</si>
  <si>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</si>
  <si>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</si>
  <si>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</si>
  <si>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</si>
  <si>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</si>
  <si>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</si>
  <si>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</si>
  <si>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</si>
  <si>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</si>
  <si>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</si>
  <si>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</si>
  <si>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</si>
  <si>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</si>
  <si>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</si>
  <si>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</si>
  <si>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</si>
  <si>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</si>
  <si>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</si>
  <si>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</si>
  <si>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</si>
  <si>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</si>
  <si>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</si>
  <si>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</si>
  <si>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</si>
  <si>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</si>
  <si>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</si>
  <si>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</si>
  <si>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</si>
  <si>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</si>
  <si>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</si>
  <si>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</si>
  <si>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</si>
  <si>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</si>
  <si>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</si>
  <si>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</si>
  <si>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</si>
  <si>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</si>
  <si>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</si>
  <si>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</si>
  <si>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</si>
  <si>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</si>
  <si>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</si>
  <si>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</si>
  <si>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</si>
  <si>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</si>
  <si>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</si>
  <si>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</si>
  <si>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</si>
  <si>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</si>
  <si>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</si>
  <si>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</si>
  <si>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</si>
  <si>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</si>
  <si>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</si>
  <si>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</si>
  <si>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</si>
  <si>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</si>
  <si>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</si>
  <si>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</si>
  <si>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</si>
  <si>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</si>
  <si>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</si>
  <si>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</si>
  <si>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</si>
  <si>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</si>
  <si>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</si>
  <si>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</si>
  <si>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</si>
  <si>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</si>
  <si>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</si>
  <si>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</si>
  <si>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</si>
  <si>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</si>
  <si>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</si>
  <si>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</si>
  <si>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</si>
  <si>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</si>
  <si>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</si>
  <si>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</si>
  <si>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</si>
  <si>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</si>
  <si>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</si>
  <si>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</si>
  <si>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</si>
  <si>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</si>
  <si>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</si>
  <si>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</si>
  <si>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</si>
  <si>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</si>
  <si>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</si>
  <si>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</si>
  <si>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</si>
  <si>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</si>
  <si>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</si>
  <si>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</si>
  <si>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</si>
  <si>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</si>
  <si>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</si>
  <si>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</si>
  <si>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</si>
  <si>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</si>
  <si>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</si>
  <si>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</si>
  <si>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</si>
  <si>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</si>
  <si>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</si>
  <si>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</si>
  <si>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</si>
  <si>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</si>
  <si>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</si>
  <si>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</si>
  <si>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</si>
  <si>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</si>
  <si>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</si>
  <si>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</si>
  <si>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</si>
  <si>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</si>
  <si>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</si>
  <si>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</si>
  <si>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</si>
  <si>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</si>
  <si>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</si>
  <si>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</si>
  <si>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</si>
  <si>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</si>
  <si>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</si>
  <si>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</si>
  <si>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</si>
  <si>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</si>
  <si>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</si>
  <si>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</si>
  <si>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</si>
  <si>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</si>
  <si>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</si>
  <si>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</si>
  <si>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</si>
  <si>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</si>
  <si>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</si>
  <si>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</si>
  <si>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</si>
  <si>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</si>
  <si>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</si>
  <si>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</si>
  <si>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</si>
  <si>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</si>
  <si>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</si>
  <si>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</si>
  <si>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</si>
  <si>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</si>
  <si>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</si>
  <si>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</si>
  <si>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</si>
  <si>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</si>
  <si>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</si>
  <si>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</si>
  <si>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</si>
  <si>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</si>
  <si>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</si>
  <si>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</si>
  <si>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</si>
  <si>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</si>
  <si>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</si>
  <si>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</si>
  <si>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</si>
  <si>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</si>
  <si>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</si>
  <si>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</si>
  <si>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</si>
  <si>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</si>
  <si>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</si>
  <si>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</si>
  <si>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</si>
  <si>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</si>
  <si>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</si>
  <si>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</si>
  <si>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</si>
  <si>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</si>
  <si>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</si>
  <si>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</si>
  <si>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</si>
  <si>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</si>
  <si>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</si>
  <si>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</si>
  <si>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</si>
  <si>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</si>
  <si>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</si>
  <si>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</si>
  <si>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</si>
  <si>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</si>
  <si>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</si>
  <si>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</si>
  <si>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</si>
  <si>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</si>
  <si>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</si>
  <si>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</si>
  <si>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</si>
  <si>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</si>
  <si>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</si>
  <si>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</si>
  <si>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</si>
  <si>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</si>
  <si>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</si>
  <si>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</si>
  <si>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</si>
  <si>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</si>
  <si>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</si>
  <si>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</si>
  <si>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</si>
  <si>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</si>
  <si>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</si>
  <si>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</si>
  <si>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</si>
  <si>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</si>
  <si>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</si>
  <si>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</si>
  <si>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</si>
  <si>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</si>
  <si>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</si>
  <si>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</si>
  <si>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</si>
  <si>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</si>
  <si>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</si>
  <si>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</si>
  <si>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</si>
  <si>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</si>
  <si>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</si>
  <si>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</si>
  <si>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</si>
  <si>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</si>
  <si>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</si>
  <si>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</si>
  <si>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</si>
  <si>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</si>
  <si>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</si>
  <si>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</si>
  <si>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</si>
  <si>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</si>
  <si>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</si>
  <si>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</si>
  <si>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</si>
  <si>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</si>
  <si>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</si>
  <si>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</si>
  <si>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</si>
  <si>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</si>
  <si>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</si>
  <si>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</si>
  <si>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</si>
  <si>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</si>
  <si>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</si>
  <si>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</si>
  <si>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</si>
  <si>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</si>
  <si>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</si>
  <si>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</si>
  <si>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</si>
  <si>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</si>
  <si>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</si>
  <si>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</si>
  <si>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</si>
  <si>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</si>
  <si>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</si>
  <si>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</si>
  <si>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</si>
  <si>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</si>
  <si>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</si>
  <si>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</si>
  <si>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</si>
  <si>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</si>
  <si>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</si>
  <si>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</si>
  <si>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</si>
  <si>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</si>
  <si>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</si>
  <si>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</si>
  <si>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</si>
  <si>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</si>
  <si>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</si>
  <si>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</si>
  <si>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</si>
  <si>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</si>
  <si>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</si>
  <si>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</si>
  <si>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</si>
  <si>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</si>
  <si>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</si>
  <si>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</si>
  <si>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</si>
  <si>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</si>
  <si>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</si>
  <si>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</si>
  <si>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</si>
  <si>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</si>
  <si>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</si>
  <si>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</si>
  <si>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</si>
  <si>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</si>
  <si>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</si>
  <si>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</si>
  <si>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</si>
  <si>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</si>
  <si>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</si>
  <si>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</si>
  <si>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</si>
  <si>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</si>
  <si>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</si>
  <si>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</si>
  <si>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</si>
  <si>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</si>
  <si>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</si>
  <si>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</si>
  <si>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</si>
  <si>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</si>
  <si>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</si>
  <si>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</si>
  <si>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</si>
  <si>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</si>
  <si>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</si>
  <si>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</si>
  <si>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</si>
  <si>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</si>
  <si>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</si>
  <si>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</si>
  <si>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</si>
  <si>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</si>
  <si>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</si>
  <si>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</si>
  <si>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</si>
  <si>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</si>
  <si>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</si>
  <si>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</si>
  <si>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</si>
  <si>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</si>
  <si>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</si>
  <si>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</si>
  <si>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</si>
  <si>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</si>
  <si>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</si>
  <si>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</si>
  <si>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</si>
  <si>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</si>
  <si>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</si>
  <si>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</si>
  <si>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</si>
  <si>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</si>
  <si>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</si>
  <si>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</si>
  <si>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</si>
  <si>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</si>
  <si>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</si>
  <si>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</si>
  <si>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</si>
  <si>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</si>
  <si>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</si>
  <si>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</si>
  <si>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</si>
  <si>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</si>
  <si>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</si>
  <si>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</si>
  <si>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</si>
  <si>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</si>
  <si>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</si>
  <si>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</si>
  <si>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</si>
  <si>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</si>
  <si>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</si>
  <si>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</si>
  <si>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</si>
  <si>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</si>
  <si>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</si>
  <si>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</si>
  <si>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</si>
  <si>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</si>
  <si>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</si>
  <si>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</si>
  <si>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</si>
  <si>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</si>
  <si>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</si>
  <si>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</si>
  <si>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</si>
  <si>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</si>
  <si>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</si>
  <si>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</si>
  <si>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</si>
  <si>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</si>
  <si>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</si>
  <si>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</si>
  <si>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</si>
  <si>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</si>
  <si>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</si>
  <si>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</si>
  <si>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</si>
  <si>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</si>
  <si>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</si>
  <si>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</si>
  <si>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</si>
  <si>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</si>
  <si>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</si>
  <si>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</si>
  <si>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</si>
  <si>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</si>
  <si>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</si>
  <si>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</si>
  <si>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</si>
  <si>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</si>
  <si>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</si>
  <si>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</si>
  <si>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</si>
  <si>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</si>
  <si>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</si>
  <si>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</si>
  <si>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</si>
  <si>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</si>
  <si>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</si>
  <si>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</si>
  <si>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</si>
  <si>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</si>
  <si>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</si>
  <si>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</si>
  <si>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</si>
  <si>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</si>
  <si>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</si>
  <si>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</si>
  <si>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</si>
  <si>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</si>
  <si>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</si>
  <si>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</si>
  <si>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</si>
  <si>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</si>
  <si>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</si>
  <si>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</si>
  <si>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</si>
  <si>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</si>
  <si>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</si>
  <si>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</si>
  <si>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</si>
  <si>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</si>
  <si>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</si>
  <si>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</si>
  <si>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</si>
  <si>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</si>
  <si>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</si>
  <si>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</si>
  <si>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</si>
  <si>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</si>
  <si>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</si>
  <si>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</si>
  <si>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</si>
  <si>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</si>
  <si>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</si>
  <si>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</si>
  <si>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</si>
  <si>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</si>
  <si>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</si>
  <si>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</si>
  <si>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</si>
  <si>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</si>
  <si>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</si>
  <si>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</si>
  <si>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</si>
  <si>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</si>
  <si>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</si>
  <si>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</si>
  <si>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</si>
  <si>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</si>
  <si>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</si>
  <si>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</si>
  <si>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</si>
  <si>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</si>
  <si>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</si>
  <si>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</si>
  <si>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</si>
  <si>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</si>
  <si>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</si>
  <si>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</si>
  <si>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</si>
  <si>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</si>
  <si>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</si>
  <si>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</si>
  <si>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</si>
  <si>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</si>
  <si>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</si>
  <si>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</si>
  <si>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</si>
  <si>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</si>
  <si>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</si>
  <si>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</si>
  <si>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</si>
  <si>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</si>
  <si>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</si>
  <si>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</si>
  <si>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</si>
  <si>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</si>
  <si>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</si>
  <si>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</si>
  <si>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</si>
  <si>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</si>
  <si>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</si>
  <si>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</si>
  <si>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</si>
  <si>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</si>
  <si>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</si>
  <si>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</si>
  <si>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</si>
  <si>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</si>
  <si>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</si>
  <si>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</si>
  <si>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</si>
  <si>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</si>
  <si>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</si>
  <si>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</si>
  <si>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</si>
  <si>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</si>
  <si>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</si>
  <si>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</si>
  <si>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</si>
  <si>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</si>
  <si>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</si>
  <si>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</si>
  <si>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</si>
  <si>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</si>
  <si>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</si>
  <si>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</si>
  <si>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</si>
  <si>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</si>
  <si>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</si>
  <si>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</si>
  <si>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</si>
  <si>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</si>
  <si>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</si>
  <si>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</si>
  <si>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</si>
  <si>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</si>
  <si>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</si>
  <si>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</si>
  <si>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</si>
  <si>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</si>
  <si>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</si>
  <si>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</si>
  <si>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</si>
  <si>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</si>
  <si>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</si>
  <si>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</si>
  <si>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</si>
  <si>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</si>
  <si>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</si>
  <si>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</si>
  <si>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</si>
  <si>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</si>
  <si>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</si>
  <si>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</si>
  <si>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</si>
  <si>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</si>
  <si>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</si>
  <si>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</si>
  <si>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</si>
  <si>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</si>
  <si>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</si>
  <si>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</si>
  <si>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</si>
  <si>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</si>
  <si>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</si>
  <si>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</si>
  <si>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</si>
  <si>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</si>
  <si>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</si>
  <si>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</si>
  <si>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</si>
  <si>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</si>
  <si>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</si>
  <si>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</si>
  <si>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</si>
  <si>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</si>
  <si>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</si>
  <si>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</si>
  <si>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</si>
  <si>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</si>
  <si>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</si>
  <si>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</si>
  <si>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</si>
  <si>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</si>
  <si>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</si>
  <si>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</si>
  <si>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</si>
  <si>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</si>
  <si>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</si>
  <si>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</si>
  <si>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</si>
  <si>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</si>
  <si>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</si>
  <si>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</si>
  <si>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</si>
  <si>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</si>
  <si>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</si>
  <si>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</si>
  <si>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</si>
  <si>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</si>
  <si>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</si>
  <si>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</si>
  <si>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</si>
  <si>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</si>
  <si>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</si>
  <si>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</si>
  <si>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</si>
  <si>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</si>
  <si>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</si>
  <si>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</si>
  <si>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</si>
  <si>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</si>
  <si>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</si>
  <si>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</si>
  <si>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</si>
  <si>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</si>
  <si>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</si>
  <si>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</si>
  <si>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</si>
  <si>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</si>
  <si>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</si>
  <si>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</si>
  <si>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</si>
  <si>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</si>
  <si>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</si>
  <si>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</si>
  <si>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</si>
  <si>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</si>
  <si>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</si>
  <si>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</si>
  <si>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</si>
  <si>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</si>
  <si>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</si>
  <si>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</si>
  <si>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</si>
  <si>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</si>
  <si>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</si>
  <si>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</si>
  <si>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</si>
  <si>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</si>
  <si>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</si>
  <si>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</si>
  <si>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</si>
  <si>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</si>
  <si>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</si>
  <si>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</si>
  <si>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</si>
  <si>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</si>
  <si>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</si>
  <si>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</si>
  <si>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</si>
  <si>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</si>
  <si>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</si>
  <si>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</si>
  <si>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</si>
  <si>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</si>
  <si>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</si>
  <si>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</si>
  <si>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</si>
  <si>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</si>
  <si>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</si>
  <si>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</si>
  <si>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</si>
  <si>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</si>
  <si>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</si>
  <si>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</si>
  <si>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</si>
  <si>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</si>
  <si>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</si>
  <si>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</si>
  <si>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</si>
  <si>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</si>
  <si>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</si>
  <si>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</si>
  <si>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</si>
  <si>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</si>
  <si>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</si>
  <si>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</si>
  <si>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</si>
  <si>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</si>
  <si>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</si>
  <si>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</si>
  <si>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</si>
  <si>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</si>
  <si>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</si>
  <si>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</si>
  <si>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</si>
  <si>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</si>
  <si>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</si>
  <si>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</si>
  <si>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</si>
  <si>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</si>
  <si>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</si>
  <si>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</si>
  <si>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</si>
  <si>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</si>
  <si>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</si>
  <si>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</si>
  <si>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</si>
  <si>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</si>
  <si>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</si>
  <si>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</si>
  <si>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</si>
  <si>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</si>
  <si>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</si>
  <si>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</si>
  <si>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</si>
  <si>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</si>
  <si>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</si>
  <si>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</si>
  <si>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</si>
  <si>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</si>
  <si>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</si>
  <si>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</si>
  <si>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</si>
  <si>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</si>
  <si>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</si>
  <si>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</si>
  <si>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</si>
  <si>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</si>
  <si>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</si>
  <si>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</si>
  <si>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</si>
  <si>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</si>
  <si>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</si>
  <si>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</si>
  <si>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</si>
  <si>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</si>
  <si>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</si>
  <si>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</si>
  <si>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</si>
  <si>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</si>
  <si>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</si>
  <si>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</si>
  <si>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</si>
  <si>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</si>
  <si>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</si>
  <si>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</si>
  <si>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</si>
  <si>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</si>
  <si>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</si>
  <si>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</si>
  <si>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</si>
  <si>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</si>
  <si>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</si>
  <si>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</si>
  <si>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</si>
  <si>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</si>
  <si>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</si>
  <si>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</si>
  <si>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</si>
  <si>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</si>
  <si>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</si>
  <si>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</si>
  <si>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</si>
  <si>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</si>
  <si>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</si>
  <si>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</si>
  <si>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</si>
  <si>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</si>
  <si>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</si>
  <si>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</si>
  <si>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</si>
  <si>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</si>
  <si>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</si>
  <si>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</si>
  <si>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</si>
  <si>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</si>
  <si>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</si>
  <si>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</si>
  <si>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</si>
  <si>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</si>
  <si>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</si>
  <si>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</si>
  <si>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</si>
  <si>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</si>
  <si>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</si>
  <si>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</si>
  <si>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</si>
  <si>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</si>
  <si>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</si>
  <si>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</si>
  <si>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</si>
  <si>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</si>
  <si>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</si>
  <si>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</si>
  <si>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</si>
  <si>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</si>
  <si>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</si>
  <si>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</si>
  <si>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</si>
  <si>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</si>
  <si>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</si>
  <si>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</si>
  <si>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</si>
  <si>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</si>
  <si>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</si>
  <si>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</si>
  <si>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</si>
  <si>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</si>
  <si>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</si>
  <si>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</si>
  <si>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</si>
  <si>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</si>
  <si>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</si>
  <si>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</si>
  <si>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</si>
  <si>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</si>
  <si>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</si>
  <si>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</si>
  <si>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</si>
  <si>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</si>
  <si>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</si>
  <si>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</si>
  <si>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</si>
  <si>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</si>
  <si>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</si>
  <si>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</si>
  <si>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</si>
  <si>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</si>
  <si>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</si>
  <si>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</si>
  <si>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</si>
  <si>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</si>
  <si>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</si>
  <si>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</si>
  <si>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</si>
  <si>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</si>
  <si>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</si>
  <si>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</si>
  <si>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</si>
  <si>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</si>
  <si>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</si>
  <si>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</si>
  <si>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</si>
  <si>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</si>
  <si>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</si>
  <si>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</si>
  <si>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</si>
  <si>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</si>
  <si>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</si>
  <si>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</si>
  <si>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</si>
  <si>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</si>
  <si>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</si>
  <si>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</si>
  <si>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</si>
  <si>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</si>
  <si>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</si>
  <si>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</si>
  <si>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</si>
  <si>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</si>
  <si>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</si>
  <si>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</si>
  <si>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</si>
  <si>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</si>
  <si>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</si>
  <si>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</si>
  <si>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</si>
  <si>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</si>
  <si>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</si>
  <si>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</si>
  <si>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</si>
  <si>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</si>
  <si>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</si>
  <si>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</si>
  <si>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</si>
  <si>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</si>
  <si>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</si>
  <si>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</si>
  <si>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</si>
  <si>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</si>
  <si>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</si>
  <si>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</si>
  <si>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</si>
  <si>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</si>
  <si>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</si>
  <si>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</si>
  <si>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</si>
  <si>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</si>
  <si>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</si>
  <si>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</si>
  <si>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</si>
  <si>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</si>
  <si>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</si>
  <si>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</si>
  <si>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</si>
  <si>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</si>
  <si>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</si>
  <si>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</si>
  <si>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</si>
  <si>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</si>
  <si>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</si>
  <si>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</si>
  <si>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</si>
  <si>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</si>
  <si>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</si>
  <si>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</si>
  <si>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</si>
  <si>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</si>
  <si>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</si>
  <si>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</si>
  <si>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</si>
  <si>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</si>
  <si>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</si>
  <si>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</si>
  <si>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</si>
  <si>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</si>
  <si>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</si>
  <si>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</si>
  <si>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</si>
  <si>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</si>
  <si>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</si>
  <si>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</si>
  <si>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</si>
  <si>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</si>
  <si>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</si>
  <si>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</si>
  <si>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</si>
  <si>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</si>
  <si>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</si>
  <si>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</si>
  <si>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</si>
  <si>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</si>
  <si>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</si>
  <si>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</si>
  <si>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</si>
  <si>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</si>
  <si>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</si>
  <si>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</si>
  <si>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</si>
  <si>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</si>
  <si>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</si>
  <si>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</si>
  <si>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</si>
  <si>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</si>
  <si>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</si>
  <si>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</si>
  <si>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</si>
  <si>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</si>
  <si>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</si>
  <si>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</si>
  <si>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</si>
  <si>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</si>
  <si>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</si>
  <si>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</si>
  <si>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</si>
  <si>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</si>
  <si>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</si>
  <si>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</si>
  <si>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</si>
  <si>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</si>
  <si>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</si>
  <si>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</si>
  <si>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</si>
  <si>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</si>
  <si>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</si>
  <si>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</si>
  <si>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</si>
  <si>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</si>
  <si>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</si>
  <si>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</si>
  <si>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</si>
  <si>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</si>
  <si>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</si>
  <si>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</si>
  <si>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</si>
  <si>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</si>
  <si>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</si>
  <si>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</si>
  <si>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</si>
  <si>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</si>
  <si>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</si>
  <si>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</si>
  <si>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</si>
  <si>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</si>
  <si>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</si>
  <si>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</si>
  <si>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</si>
  <si>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</si>
  <si>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</si>
  <si>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</si>
  <si>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</si>
  <si>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</si>
  <si>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</si>
  <si>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</si>
  <si>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</si>
  <si>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</si>
  <si>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</si>
  <si>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</si>
  <si>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</si>
  <si>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</si>
  <si>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</si>
  <si>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</si>
  <si>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</si>
  <si>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</si>
  <si>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</si>
  <si>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</si>
  <si>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</si>
  <si>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</si>
  <si>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</si>
  <si>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</si>
  <si>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</si>
  <si>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</si>
  <si>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</si>
  <si>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</si>
  <si>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</si>
  <si>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</si>
  <si>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</si>
  <si>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</si>
  <si>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</si>
  <si>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</si>
  <si>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</si>
  <si>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</si>
  <si>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</si>
  <si>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</si>
  <si>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</si>
  <si>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</si>
  <si>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</si>
  <si>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</si>
  <si>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</si>
  <si>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</si>
  <si>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</si>
  <si>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</si>
  <si>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</si>
  <si>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</si>
  <si>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</si>
  <si>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</si>
  <si>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</si>
  <si>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</si>
  <si>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</si>
  <si>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</si>
  <si>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</si>
  <si>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</si>
  <si>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</si>
  <si>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</si>
  <si>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</si>
  <si>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</si>
  <si>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</si>
  <si>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</si>
  <si>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</si>
  <si>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</si>
  <si>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</si>
  <si>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</si>
  <si>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</si>
  <si>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</si>
  <si>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</si>
  <si>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</si>
  <si>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</si>
  <si>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</si>
  <si>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</si>
  <si>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</si>
  <si>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</si>
  <si>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</si>
  <si>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</si>
  <si>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</si>
  <si>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</si>
  <si>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</si>
  <si>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</si>
  <si>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</si>
  <si>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</si>
  <si>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</si>
  <si>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</si>
  <si>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</si>
  <si>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</si>
  <si>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</si>
  <si>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</si>
  <si>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</si>
  <si>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</si>
  <si>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</si>
  <si>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</si>
  <si>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</si>
  <si>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</si>
  <si>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</si>
  <si>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</si>
  <si>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</si>
  <si>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</si>
  <si>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</si>
  <si>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</si>
  <si>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</si>
  <si>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</si>
  <si>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</si>
  <si>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</si>
  <si>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</si>
  <si>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</si>
  <si>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</si>
  <si>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</si>
  <si>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</si>
  <si>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</si>
  <si>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</si>
  <si>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</si>
  <si>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</si>
  <si>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</si>
  <si>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</si>
  <si>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</si>
  <si>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</si>
  <si>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</si>
  <si>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</si>
  <si>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</si>
  <si>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</si>
  <si>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</si>
  <si>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</si>
  <si>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</si>
  <si>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</si>
  <si>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</si>
  <si>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</si>
  <si>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</si>
  <si>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</si>
  <si>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</si>
  <si>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</si>
  <si>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</si>
  <si>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</si>
  <si>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</si>
  <si>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</si>
  <si>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</si>
  <si>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</si>
  <si>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</si>
  <si>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</si>
  <si>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</si>
  <si>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</si>
  <si>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</si>
  <si>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</si>
  <si>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</si>
  <si>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</si>
  <si>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</si>
  <si>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</si>
  <si>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</si>
  <si>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</si>
  <si>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</si>
  <si>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</si>
  <si>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</si>
  <si>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</si>
  <si>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</si>
  <si>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</si>
  <si>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</si>
  <si>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</si>
  <si>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</si>
  <si>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</si>
  <si>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</si>
  <si>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</si>
  <si>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</si>
  <si>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</si>
  <si>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</si>
  <si>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</si>
  <si>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</si>
  <si>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</si>
  <si>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</si>
  <si>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</si>
  <si>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</si>
  <si>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</si>
  <si>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</si>
  <si>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</si>
  <si>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</si>
  <si>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</si>
  <si>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</si>
  <si>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</si>
  <si>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</si>
  <si>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</si>
  <si>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</si>
  <si>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</si>
  <si>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</si>
  <si>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</si>
  <si>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</si>
  <si>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</si>
  <si>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</si>
  <si>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</si>
  <si>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</si>
  <si>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</si>
  <si>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</si>
  <si>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</si>
  <si>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</si>
  <si>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</si>
  <si>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</si>
  <si>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</si>
  <si>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</si>
  <si>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</si>
  <si>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</si>
  <si>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</si>
  <si>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</si>
  <si>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</si>
  <si>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</si>
  <si>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</si>
  <si>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</si>
  <si>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</si>
  <si>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</si>
  <si>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</si>
  <si>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</si>
  <si>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</si>
  <si>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</si>
  <si>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</si>
  <si>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</si>
  <si>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</si>
  <si>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</si>
  <si>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</si>
  <si>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</si>
  <si>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</si>
  <si>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</si>
  <si>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</si>
  <si>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</si>
  <si>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</si>
  <si>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</si>
  <si>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</si>
  <si>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</si>
  <si>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</si>
  <si>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</si>
  <si>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</si>
  <si>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</si>
  <si>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</si>
  <si>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</si>
  <si>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</si>
  <si>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</si>
  <si>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</si>
  <si>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</si>
  <si>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</si>
  <si>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</si>
  <si>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</si>
  <si>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</si>
  <si>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</si>
  <si>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</si>
  <si>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</si>
  <si>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</si>
  <si>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</si>
  <si>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</si>
  <si>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</si>
  <si>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</si>
  <si>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</si>
  <si>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</si>
  <si>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</si>
  <si>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</si>
  <si>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</si>
  <si>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</si>
  <si>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</si>
  <si>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</si>
  <si>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</si>
  <si>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</si>
  <si>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</si>
  <si>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</si>
  <si>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</si>
  <si>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</si>
  <si>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</si>
  <si>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</si>
  <si>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</si>
  <si>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</si>
  <si>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</si>
  <si>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</si>
  <si>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</si>
  <si>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</si>
  <si>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</si>
  <si>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</si>
  <si>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</si>
  <si>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</si>
  <si>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</si>
  <si>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</si>
  <si>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</si>
  <si>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</si>
  <si>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</si>
  <si>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</si>
  <si>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</si>
  <si>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</si>
  <si>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</si>
  <si>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</si>
  <si>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</si>
  <si>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</si>
  <si>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</si>
  <si>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</si>
  <si>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</si>
  <si>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</si>
  <si>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</si>
  <si>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</si>
  <si>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</si>
  <si>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</si>
  <si>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</si>
  <si>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</si>
  <si>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</si>
  <si>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</si>
  <si>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</si>
  <si>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</si>
  <si>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</si>
  <si>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</si>
  <si>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</si>
  <si>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</si>
  <si>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</si>
  <si>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</si>
  <si>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</si>
  <si>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</si>
  <si>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</si>
  <si>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</si>
  <si>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</si>
  <si>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</si>
  <si>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</si>
  <si>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</si>
  <si>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</si>
  <si>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</si>
  <si>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</si>
  <si>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</si>
  <si>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</si>
  <si>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</si>
  <si>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</si>
  <si>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</si>
  <si>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</si>
  <si>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</si>
  <si>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</si>
  <si>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</si>
  <si>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</si>
  <si>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</si>
  <si>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</si>
  <si>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</si>
  <si>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</si>
  <si>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</si>
  <si>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</si>
  <si>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</si>
  <si>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</si>
  <si>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</si>
  <si>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</si>
  <si>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</si>
  <si>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</si>
  <si>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</si>
  <si>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</si>
  <si>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</si>
  <si>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</si>
  <si>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</si>
  <si>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</si>
  <si>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</si>
  <si>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</si>
  <si>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</si>
  <si>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</si>
  <si>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</si>
  <si>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</si>
  <si>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</si>
  <si>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</si>
  <si>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</si>
  <si>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</si>
  <si>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</si>
  <si>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</si>
  <si>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</si>
  <si>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</si>
  <si>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</si>
  <si>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</si>
  <si>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</si>
  <si>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</si>
  <si>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</si>
  <si>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</si>
  <si>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</si>
  <si>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</si>
  <si>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</si>
  <si>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</si>
  <si>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</si>
  <si>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</si>
  <si>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</si>
  <si>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</si>
  <si>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</si>
  <si>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</si>
  <si>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</si>
  <si>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</si>
  <si>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</si>
  <si>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</si>
  <si>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</si>
  <si>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</si>
  <si>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</si>
  <si>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</si>
  <si>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</si>
  <si>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</si>
  <si>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</si>
  <si>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</si>
  <si>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</si>
  <si>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</si>
  <si>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</si>
  <si>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</si>
  <si>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</si>
  <si>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</si>
  <si>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</si>
  <si>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</si>
  <si>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</si>
  <si>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</si>
  <si>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</si>
  <si>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</si>
  <si>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</si>
  <si>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</si>
  <si>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</si>
  <si>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</si>
  <si>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</si>
  <si>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</si>
  <si>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</si>
  <si>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</si>
  <si>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</si>
  <si>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</si>
  <si>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</si>
  <si>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</si>
  <si>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</si>
  <si>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</si>
  <si>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</si>
  <si>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</si>
  <si>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</si>
  <si>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</si>
  <si>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</si>
  <si>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</si>
  <si>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</si>
  <si>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</si>
  <si>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</si>
  <si>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</si>
  <si>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</si>
  <si>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</si>
  <si>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</si>
  <si>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</si>
  <si>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</si>
  <si>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</si>
  <si>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</si>
  <si>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</si>
  <si>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</si>
  <si>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</si>
  <si>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</si>
  <si>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</si>
  <si>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</si>
  <si>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</si>
  <si>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</si>
  <si>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</si>
  <si>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</si>
  <si>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</si>
  <si>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</si>
  <si>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</si>
  <si>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</si>
  <si>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</si>
  <si>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</si>
  <si>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</si>
  <si>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</si>
  <si>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</si>
  <si>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</si>
  <si>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</si>
  <si>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</si>
  <si>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</si>
  <si>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</si>
  <si>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</si>
  <si>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</si>
  <si>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</si>
  <si>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</si>
  <si>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</si>
  <si>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</si>
  <si>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</si>
  <si>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</si>
  <si>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</si>
  <si>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</si>
  <si>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</si>
  <si>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</si>
  <si>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</si>
  <si>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</si>
  <si>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</si>
  <si>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</si>
  <si>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</si>
  <si>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</si>
  <si>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</si>
  <si>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</si>
  <si>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</si>
  <si>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</si>
  <si>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</si>
  <si>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</si>
  <si>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</si>
  <si>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</si>
  <si>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</si>
  <si>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</si>
  <si>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</si>
  <si>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</si>
  <si>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</si>
  <si>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</si>
  <si>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</si>
  <si>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</si>
  <si>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</si>
  <si>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</si>
  <si>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</si>
  <si>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</si>
  <si>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</si>
  <si>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</si>
  <si>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</si>
  <si>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</si>
  <si>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</si>
  <si>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</si>
  <si>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</si>
  <si>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</si>
  <si>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</si>
  <si>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</si>
  <si>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</si>
  <si>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</si>
  <si>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</si>
  <si>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</si>
  <si>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</si>
  <si>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</si>
  <si>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</si>
  <si>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</si>
  <si>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</si>
  <si>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</si>
  <si>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</si>
  <si>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</si>
  <si>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</si>
  <si>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</si>
  <si>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</si>
  <si>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</si>
  <si>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</si>
  <si>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</si>
  <si>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</si>
  <si>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</si>
  <si>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</si>
  <si>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</si>
  <si>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</si>
  <si>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</si>
  <si>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</si>
  <si>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</si>
  <si>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</si>
  <si>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</si>
  <si>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</si>
  <si>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</si>
  <si>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</si>
  <si>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</si>
  <si>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</si>
  <si>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</si>
  <si>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</si>
  <si>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</si>
  <si>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</si>
  <si>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</si>
  <si>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</si>
  <si>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</si>
  <si>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</si>
  <si>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</si>
  <si>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</si>
  <si>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</si>
  <si>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</si>
  <si>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</si>
  <si>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</si>
  <si>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</si>
  <si>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</si>
  <si>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</si>
  <si>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</si>
  <si>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</si>
  <si>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</si>
  <si>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</si>
  <si>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</si>
  <si>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</si>
  <si>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</si>
  <si>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</si>
  <si>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</si>
  <si>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</si>
  <si>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</si>
  <si>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</si>
  <si>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</si>
  <si>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</si>
  <si>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</si>
  <si>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</si>
  <si>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</si>
  <si>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</si>
  <si>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</si>
  <si>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</si>
  <si>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</si>
  <si>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</si>
  <si>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</si>
  <si>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</si>
  <si>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</si>
  <si>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</si>
  <si>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</si>
  <si>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</si>
  <si>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</si>
  <si>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</si>
  <si>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</si>
  <si>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</si>
  <si>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</si>
  <si>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</si>
  <si>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</si>
  <si>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</si>
  <si>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</si>
  <si>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</si>
  <si>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</si>
  <si>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</si>
  <si>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</si>
  <si>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</si>
  <si>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</si>
  <si>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</si>
  <si>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</si>
  <si>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</si>
  <si>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</si>
  <si>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</si>
  <si>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</si>
  <si>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</si>
  <si>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</si>
  <si>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</si>
  <si>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</si>
  <si>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</si>
  <si>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</si>
  <si>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</si>
  <si>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</si>
  <si>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</si>
  <si>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</si>
  <si>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</si>
  <si>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</si>
  <si>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</si>
  <si>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</si>
  <si>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</si>
  <si>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</si>
  <si>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</si>
  <si>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</si>
  <si>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</si>
  <si>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</si>
  <si>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</si>
  <si>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</si>
  <si>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</si>
  <si>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</si>
  <si>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</si>
  <si>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</si>
  <si>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</si>
  <si>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</si>
  <si>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</si>
  <si>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</si>
  <si>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</si>
  <si>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</si>
  <si>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</si>
  <si>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</si>
  <si>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</si>
  <si>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</si>
  <si>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</si>
  <si>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</si>
  <si>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</si>
  <si>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</si>
  <si>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</si>
  <si>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</si>
  <si>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</si>
  <si>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</si>
  <si>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</si>
  <si>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</si>
  <si>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</si>
  <si>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</si>
  <si>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</si>
  <si>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</si>
  <si>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</si>
  <si>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</si>
  <si>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</si>
  <si>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</si>
  <si>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</si>
  <si>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</si>
  <si>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</si>
  <si>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</si>
  <si>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</si>
  <si>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</si>
  <si>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</si>
  <si>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</si>
  <si>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</si>
  <si>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</si>
  <si>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</si>
  <si>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</si>
  <si>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</si>
  <si>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</si>
  <si>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</si>
  <si>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</si>
  <si>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</si>
  <si>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</si>
  <si>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</si>
  <si>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</si>
  <si>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</si>
  <si>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</si>
  <si>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</si>
  <si>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</si>
  <si>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</si>
  <si>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</si>
  <si>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</si>
  <si>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</si>
  <si>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</si>
  <si>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</si>
  <si>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</si>
  <si>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</si>
  <si>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</si>
  <si>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</si>
  <si>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</si>
  <si>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</si>
  <si>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</si>
  <si>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</si>
  <si>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</si>
  <si>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</si>
  <si>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</si>
  <si>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</si>
  <si>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</si>
  <si>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</si>
  <si>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</si>
  <si>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</si>
  <si>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</si>
  <si>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</si>
  <si>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</si>
  <si>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</si>
  <si>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</si>
  <si>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</si>
  <si>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</si>
  <si>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</si>
  <si>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</si>
  <si>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</si>
  <si>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</si>
  <si>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</si>
  <si>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</si>
  <si>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</si>
  <si>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</si>
  <si>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</si>
  <si>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</si>
  <si>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</si>
  <si>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</si>
  <si>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</si>
  <si>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</si>
  <si>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</si>
  <si>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</si>
  <si>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</si>
  <si>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</si>
  <si>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</si>
  <si>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</si>
  <si>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</si>
  <si>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</si>
  <si>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</si>
  <si>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</si>
  <si>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</si>
  <si>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</si>
  <si>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</si>
  <si>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</si>
  <si>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</si>
  <si>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</si>
  <si>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</si>
  <si>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</si>
  <si>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</si>
  <si>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</si>
  <si>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</si>
  <si>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</si>
  <si>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</si>
  <si>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</si>
  <si>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</si>
  <si>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</si>
  <si>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</si>
  <si>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</si>
  <si>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</si>
  <si>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</si>
  <si>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</si>
  <si>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</si>
  <si>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</si>
  <si>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</si>
  <si>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</si>
  <si>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</si>
  <si>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</si>
  <si>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</si>
  <si>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</si>
  <si>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</si>
  <si>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</si>
  <si>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</si>
  <si>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</si>
  <si>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</si>
  <si>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</si>
  <si>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</si>
  <si>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</si>
  <si>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</si>
  <si>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</si>
  <si>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</si>
  <si>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</si>
  <si>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</si>
  <si>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</si>
  <si>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</si>
  <si>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</si>
  <si>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</si>
  <si>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</si>
  <si>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</si>
  <si>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</si>
  <si>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</si>
  <si>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</si>
  <si>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</si>
  <si>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</si>
  <si>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</si>
  <si>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</si>
  <si>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</si>
  <si>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</si>
  <si>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</si>
  <si>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</si>
  <si>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</si>
  <si>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</si>
  <si>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</si>
  <si>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</si>
  <si>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</si>
  <si>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</si>
  <si>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</si>
  <si>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</si>
  <si>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</si>
  <si>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</si>
  <si>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</si>
  <si>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</si>
  <si>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</si>
  <si>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</si>
  <si>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</si>
  <si>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</si>
  <si>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</si>
  <si>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</si>
  <si>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</si>
  <si>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</si>
  <si>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</si>
  <si>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</si>
  <si>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</si>
  <si>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</si>
  <si>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</si>
  <si>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</si>
  <si>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</si>
  <si>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</si>
  <si>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</si>
  <si>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</si>
  <si>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</si>
  <si>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</si>
  <si>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</si>
  <si>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</si>
  <si>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</si>
  <si>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</si>
  <si>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</si>
  <si>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</si>
  <si>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</si>
  <si>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</si>
  <si>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</si>
  <si>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</si>
  <si>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</si>
  <si>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</si>
  <si>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</si>
  <si>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</si>
  <si>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</si>
  <si>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</si>
  <si>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</si>
  <si>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</si>
  <si>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</si>
  <si>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</si>
  <si>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</si>
  <si>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</si>
  <si>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</si>
  <si>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</si>
  <si>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</si>
  <si>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</si>
  <si>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</si>
  <si>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</si>
  <si>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</si>
  <si>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</si>
  <si>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</si>
  <si>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</si>
  <si>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</si>
  <si>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</si>
  <si>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</si>
  <si>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</si>
  <si>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</si>
  <si>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</si>
  <si>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</si>
  <si>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</si>
  <si>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</si>
  <si>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</si>
  <si>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</si>
  <si>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</si>
  <si>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</si>
  <si>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</si>
  <si>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</si>
  <si>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</si>
  <si>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</si>
  <si>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</si>
  <si>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</si>
  <si>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000201</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</si>
  <si>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</si>
  <si>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</si>
  <si>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</si>
  <si>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</si>
  <si>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</si>
  <si>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</si>
  <si>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</si>
  <si>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</si>
  <si>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</si>
  <si>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</si>
  <si>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</si>
  <si>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</si>
  <si>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</si>
  <si>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</si>
  <si>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</si>
  <si>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</si>
  <si>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</si>
  <si>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</si>
  <si>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</si>
  <si>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</si>
  <si>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</si>
  <si>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</si>
  <si>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</si>
  <si>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</si>
  <si>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</si>
  <si>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</si>
  <si>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</si>
  <si>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</si>
  <si>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</si>
  <si>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</si>
  <si>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</si>
  <si>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</si>
  <si>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</si>
  <si>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</si>
  <si>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</si>
  <si>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</si>
  <si>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</si>
  <si>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</si>
  <si>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</si>
  <si>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</si>
  <si>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</si>
  <si>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</si>
  <si>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</si>
  <si>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</si>
  <si>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</si>
  <si>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</si>
  <si>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</si>
  <si>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</si>
  <si>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</si>
  <si>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</si>
  <si>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</si>
  <si>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</si>
  <si>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</si>
  <si>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</si>
  <si>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</si>
  <si>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</si>
  <si>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</si>
  <si>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</si>
  <si>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</si>
  <si>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</si>
  <si>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</si>
  <si>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</si>
  <si>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</si>
  <si>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</si>
  <si>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</si>
  <si>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</si>
  <si>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</si>
  <si>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</si>
  <si>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</si>
  <si>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</si>
  <si>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</si>
  <si>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</si>
  <si>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</si>
  <si>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</si>
  <si>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</si>
  <si>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</si>
  <si>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</si>
  <si>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</si>
  <si>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</si>
  <si>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</si>
  <si>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</si>
  <si>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</si>
  <si>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</si>
  <si>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</si>
  <si>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</si>
  <si>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</si>
  <si>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</si>
  <si>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</si>
  <si>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</si>
  <si>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</si>
  <si>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</si>
  <si>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</si>
  <si>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</si>
  <si>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</si>
  <si>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</si>
  <si>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</si>
  <si>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</si>
  <si>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</si>
  <si>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</si>
  <si>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</si>
  <si>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</si>
  <si>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</si>
  <si>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</si>
  <si>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</si>
  <si>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</si>
  <si>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</si>
  <si>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</si>
  <si>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</si>
  <si>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</si>
  <si>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</si>
  <si>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</si>
  <si>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</si>
  <si>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</si>
  <si>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</si>
  <si>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</si>
  <si>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</si>
  <si>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</si>
  <si>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</si>
  <si>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</si>
  <si>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</si>
  <si>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</si>
  <si>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</si>
  <si>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</si>
  <si>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</si>
  <si>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</si>
  <si>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</si>
  <si>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</si>
  <si>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</si>
  <si>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</si>
  <si>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</si>
  <si>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</si>
  <si>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</si>
  <si>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</si>
  <si>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</si>
  <si>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</si>
  <si>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</si>
  <si>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</si>
  <si>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</si>
  <si>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</si>
  <si>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</si>
  <si>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</si>
  <si>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</si>
  <si>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</si>
  <si>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</si>
  <si>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</si>
  <si>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</si>
  <si>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</si>
  <si>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</si>
  <si>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</si>
  <si>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</si>
  <si>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</si>
  <si>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</si>
  <si>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</si>
  <si>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</si>
  <si>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</si>
  <si>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</si>
  <si>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</si>
  <si>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</si>
  <si>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</si>
  <si>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</si>
  <si>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</si>
  <si>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</si>
  <si>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</si>
  <si>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</si>
  <si>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</si>
  <si>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</si>
  <si>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</si>
  <si>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</si>
  <si>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</si>
  <si>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</si>
  <si>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</si>
  <si>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</si>
  <si>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</si>
  <si>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</si>
  <si>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</si>
  <si>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</si>
  <si>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</si>
  <si>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</si>
  <si>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</si>
  <si>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</si>
  <si>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</si>
  <si>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</si>
  <si>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</si>
  <si>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</si>
  <si>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</si>
  <si>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</si>
  <si>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</si>
  <si>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</si>
  <si>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</si>
  <si>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</si>
  <si>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</si>
  <si>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</si>
  <si>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</si>
  <si>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</si>
  <si>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</si>
  <si>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</si>
  <si>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</si>
  <si>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</si>
  <si>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</si>
  <si>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</si>
  <si>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</si>
  <si>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</si>
  <si>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</si>
  <si>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</si>
  <si>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</si>
  <si>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</si>
  <si>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</si>
  <si>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</si>
  <si>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</si>
  <si>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</si>
  <si>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</si>
  <si>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</si>
  <si>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</si>
  <si>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</si>
  <si>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</si>
  <si>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</si>
  <si>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</si>
  <si>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</si>
  <si>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</si>
  <si>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</si>
  <si>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</si>
  <si>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</si>
  <si>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</si>
  <si>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</si>
  <si>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</si>
  <si>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</si>
  <si>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</si>
  <si>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</si>
  <si>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</si>
  <si>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</si>
  <si>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</si>
  <si>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</si>
  <si>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</si>
  <si>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</si>
  <si>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</si>
  <si>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</si>
  <si>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</si>
  <si>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</si>
  <si>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</si>
  <si>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</si>
  <si>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</si>
  <si>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</si>
  <si>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</si>
  <si>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</si>
  <si>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</si>
  <si>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</si>
  <si>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</si>
  <si>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</si>
  <si>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</si>
  <si>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</si>
  <si>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</si>
  <si>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</si>
  <si>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</si>
  <si>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</si>
  <si>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</si>
  <si>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</si>
  <si>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</si>
  <si>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</si>
  <si>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</si>
  <si>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</si>
  <si>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</si>
  <si>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</si>
  <si>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</si>
  <si>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</si>
  <si>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</si>
  <si>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</si>
  <si>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</si>
  <si>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</si>
  <si>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</si>
  <si>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</si>
  <si>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</si>
  <si>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</si>
  <si>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</si>
  <si>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</si>
  <si>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</si>
  <si>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</si>
  <si>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</si>
  <si>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</si>
  <si>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</si>
  <si>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</si>
  <si>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</si>
  <si>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</si>
  <si>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</si>
  <si>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</si>
  <si>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</si>
  <si>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</si>
  <si>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</si>
  <si>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</si>
  <si>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</si>
  <si>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</si>
  <si>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</si>
  <si>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</si>
  <si>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</si>
  <si>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</si>
  <si>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</si>
  <si>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</si>
  <si>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</si>
  <si>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</si>
  <si>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</si>
  <si>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</si>
  <si>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</si>
  <si>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</si>
  <si>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</si>
  <si>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</si>
  <si>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</si>
  <si>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</si>
  <si>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</si>
  <si>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</si>
  <si>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</si>
  <si>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</si>
  <si>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</si>
  <si>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</si>
  <si>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</si>
  <si>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</si>
  <si>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</si>
  <si>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</si>
  <si>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</si>
  <si>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</si>
  <si>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</si>
  <si>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</si>
  <si>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</si>
  <si>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</si>
  <si>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</si>
  <si>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</si>
  <si>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</si>
  <si>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</si>
  <si>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</si>
  <si>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</si>
  <si>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</si>
  <si>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</si>
  <si>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</si>
  <si>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</si>
  <si>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</si>
  <si>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</si>
  <si>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</si>
  <si>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</si>
  <si>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</si>
  <si>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</si>
  <si>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</si>
  <si>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</si>
  <si>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</si>
  <si>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</si>
  <si>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</si>
  <si>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</si>
  <si>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</si>
  <si>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</si>
  <si>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</si>
  <si>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</si>
  <si>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</si>
  <si>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</si>
  <si>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</si>
  <si>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</si>
  <si>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</si>
  <si>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</si>
  <si>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</si>
  <si>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</si>
  <si>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</si>
  <si>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</si>
  <si>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</si>
  <si>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</si>
  <si>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</si>
  <si>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</si>
  <si>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</si>
  <si>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</si>
  <si>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</si>
  <si>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</si>
  <si>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</si>
  <si>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</si>
  <si>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</si>
  <si>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</si>
  <si>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</si>
  <si>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</si>
  <si>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</si>
  <si>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</si>
  <si>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</si>
  <si>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</si>
  <si>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</si>
  <si>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</si>
  <si>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</si>
  <si>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</si>
  <si>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</si>
  <si>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</si>
  <si>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</si>
  <si>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</si>
  <si>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</si>
  <si>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</si>
  <si>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</si>
  <si>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</si>
  <si>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</si>
  <si>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</si>
  <si>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</si>
  <si>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</si>
  <si>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</si>
  <si>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</si>
  <si>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</si>
  <si>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</si>
  <si>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</si>
  <si>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</si>
  <si>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</si>
  <si>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</si>
  <si>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</si>
  <si>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</si>
  <si>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</si>
  <si>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</si>
  <si>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</si>
  <si>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</si>
  <si>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</si>
  <si>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</si>
  <si>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</si>
  <si>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</si>
  <si>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</si>
  <si>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</si>
  <si>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</si>
  <si>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</si>
  <si>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</si>
  <si>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</si>
  <si>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</si>
  <si>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</si>
  <si>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</si>
  <si>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</si>
  <si>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</si>
  <si>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</si>
  <si>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</si>
  <si>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</si>
  <si>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</si>
  <si>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</si>
  <si>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</si>
  <si>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</si>
  <si>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</si>
  <si>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</si>
  <si>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</si>
  <si>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</si>
  <si>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</si>
  <si>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</si>
  <si>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</si>
  <si>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</si>
  <si>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</si>
  <si>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</si>
  <si>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</si>
  <si>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</si>
  <si>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</si>
  <si>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</si>
  <si>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</si>
  <si>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</si>
  <si>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</si>
  <si>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</si>
  <si>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</si>
  <si>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</si>
  <si>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</si>
  <si>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</si>
  <si>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</si>
  <si>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</si>
  <si>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</si>
  <si>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</si>
  <si>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</si>
  <si>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</si>
  <si>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</si>
  <si>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</si>
  <si>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</si>
  <si>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</si>
  <si>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</si>
  <si>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</si>
  <si>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</si>
  <si>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</si>
  <si>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</si>
  <si>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</si>
  <si>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</si>
  <si>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</si>
  <si>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</si>
  <si>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</si>
  <si>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</si>
  <si>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</si>
  <si>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</si>
  <si>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</si>
  <si>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</si>
  <si>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</si>
  <si>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</si>
  <si>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</si>
  <si>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</si>
  <si>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</si>
  <si>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</si>
  <si>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</si>
  <si>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</si>
  <si>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</si>
  <si>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</si>
  <si>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</si>
  <si>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</si>
  <si>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</si>
  <si>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</si>
  <si>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</si>
  <si>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</si>
  <si>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</si>
  <si>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</si>
  <si>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</si>
  <si>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</si>
  <si>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</si>
  <si>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</si>
  <si>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</si>
  <si>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</si>
  <si>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</si>
  <si>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</si>
  <si>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</si>
  <si>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</si>
  <si>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</si>
  <si>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</si>
  <si>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</si>
  <si>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</si>
  <si>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</si>
  <si>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</si>
  <si>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</si>
  <si>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</si>
  <si>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</si>
  <si>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</si>
  <si>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</si>
  <si>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</si>
  <si>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</si>
  <si>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</si>
  <si>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</si>
  <si>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</si>
  <si>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</si>
  <si>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</si>
  <si>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</si>
  <si>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</si>
  <si>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</si>
  <si>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</si>
  <si>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</si>
  <si>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</si>
  <si>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</si>
  <si>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</si>
  <si>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</si>
  <si>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</si>
  <si>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</si>
  <si>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</si>
  <si>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</si>
  <si>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</si>
  <si>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</si>
  <si>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</si>
  <si>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</si>
  <si>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</si>
  <si>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</si>
  <si>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</si>
  <si>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</si>
  <si>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</si>
  <si>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</si>
  <si>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</si>
  <si>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</si>
  <si>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</si>
  <si>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</si>
  <si>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</si>
  <si>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</si>
  <si>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</si>
  <si>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</si>
  <si>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</si>
  <si>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</si>
  <si>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</si>
  <si>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</si>
  <si>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</si>
  <si>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</si>
  <si>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</si>
  <si>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</si>
  <si>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</si>
  <si>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</si>
  <si>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</si>
  <si>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</si>
  <si>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</si>
  <si>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</si>
  <si>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</si>
  <si>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</si>
  <si>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</si>
  <si>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</si>
  <si>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</si>
  <si>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</si>
  <si>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</si>
  <si>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</si>
  <si>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</si>
  <si>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</si>
  <si>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</si>
  <si>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</si>
  <si>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</si>
  <si>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</si>
  <si>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</si>
  <si>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</si>
  <si>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</si>
  <si>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</si>
  <si>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</si>
  <si>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</si>
  <si>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</si>
  <si>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</si>
  <si>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</si>
  <si>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</si>
  <si>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</si>
  <si>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</si>
  <si>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</si>
  <si>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</si>
  <si>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</si>
  <si>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</si>
  <si>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</si>
  <si>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</si>
  <si>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</si>
  <si>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</si>
  <si>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</si>
  <si>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</si>
  <si>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</si>
  <si>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</si>
  <si>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</si>
  <si>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</si>
  <si>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</si>
  <si>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</si>
  <si>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</si>
  <si>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</si>
  <si>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</si>
  <si>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</si>
  <si>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</si>
  <si>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</si>
  <si>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</si>
  <si>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</si>
  <si>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</si>
  <si>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</si>
  <si>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</si>
  <si>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</si>
  <si>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</si>
  <si>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</si>
  <si>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</si>
  <si>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</si>
  <si>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</si>
  <si>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</si>
  <si>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</si>
  <si>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</si>
  <si>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</si>
  <si>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</si>
  <si>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</si>
  <si>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</si>
  <si>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</si>
  <si>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</si>
  <si>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</si>
  <si>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</si>
  <si>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</si>
  <si>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</si>
  <si>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</si>
  <si>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</si>
  <si>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</si>
  <si>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</si>
  <si>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</si>
  <si>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</si>
  <si>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</si>
  <si>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</si>
  <si>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</si>
  <si>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</si>
  <si>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</si>
  <si>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</si>
  <si>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</si>
  <si>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</si>
  <si>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</si>
  <si>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</si>
  <si>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</si>
  <si>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</si>
  <si>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</si>
  <si>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</si>
  <si>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</si>
  <si>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</si>
  <si>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</si>
  <si>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</si>
  <si>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</si>
  <si>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</si>
  <si>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</si>
  <si>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</si>
  <si>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</si>
  <si>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</si>
  <si>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</si>
  <si>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</si>
  <si>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</si>
  <si>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</si>
  <si>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</si>
  <si>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</si>
  <si>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</si>
  <si>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</si>
  <si>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</si>
  <si>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</si>
  <si>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</si>
  <si>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</si>
  <si>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</si>
  <si>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</si>
  <si>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</si>
  <si>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</si>
  <si>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</si>
  <si>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</si>
  <si>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</si>
  <si>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</si>
  <si>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</si>
  <si>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</si>
  <si>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</si>
  <si>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</si>
  <si>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</si>
  <si>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</si>
  <si>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</si>
  <si>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</si>
  <si>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</si>
  <si>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</si>
  <si>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</si>
  <si>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</si>
  <si>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</si>
  <si>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</si>
  <si>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</si>
  <si>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</si>
  <si>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</si>
  <si>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</si>
  <si>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</si>
  <si>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</si>
  <si>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</si>
  <si>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</si>
  <si>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</si>
  <si>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</si>
  <si>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</si>
  <si>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</si>
  <si>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</si>
  <si>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</si>
  <si>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</si>
  <si>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</si>
  <si>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</si>
  <si>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</si>
  <si>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</si>
  <si>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</si>
  <si>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</si>
  <si>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</si>
  <si>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</si>
  <si>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</si>
  <si>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</si>
  <si>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</si>
  <si>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</si>
  <si>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</si>
  <si>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</si>
  <si>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</si>
  <si>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</si>
  <si>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</si>
  <si>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</si>
  <si>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</si>
  <si>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</si>
  <si>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</si>
  <si>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</si>
  <si>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</si>
  <si>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</si>
  <si>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</si>
  <si>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</si>
  <si>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</si>
  <si>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</si>
  <si>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</si>
  <si>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</si>
  <si>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</si>
  <si>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</si>
  <si>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</si>
  <si>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</si>
  <si>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</si>
  <si>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</si>
  <si>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</si>
  <si>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</si>
  <si>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</si>
  <si>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</si>
  <si>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</si>
  <si>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</si>
  <si>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</si>
  <si>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</si>
  <si>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</si>
  <si>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</si>
  <si>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</si>
  <si>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</si>
  <si>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</si>
  <si>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</si>
  <si>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</si>
  <si>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</si>
  <si>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</si>
  <si>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</si>
  <si>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</si>
  <si>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</si>
  <si>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</si>
  <si>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</si>
  <si>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</si>
  <si>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</si>
  <si>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</si>
  <si>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</si>
  <si>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</si>
  <si>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</si>
  <si>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</si>
  <si>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</si>
  <si>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</si>
  <si>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</si>
  <si>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</si>
  <si>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</si>
  <si>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</si>
  <si>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</si>
  <si>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</si>
  <si>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</si>
  <si>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</si>
  <si>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</si>
  <si>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</si>
  <si>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</si>
  <si>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</si>
  <si>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</si>
  <si>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</si>
  <si>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</si>
  <si>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</si>
  <si>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</si>
  <si>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</si>
  <si>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</si>
  <si>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</si>
  <si>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</si>
  <si>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</si>
  <si>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</si>
  <si>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</si>
  <si>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</si>
  <si>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</si>
  <si>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</si>
  <si>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</si>
  <si>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</si>
  <si>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</si>
  <si>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</si>
  <si>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</si>
  <si>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</si>
  <si>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</si>
  <si>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</si>
  <si>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</si>
  <si>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</si>
  <si>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</si>
  <si>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</si>
  <si>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</si>
  <si>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</si>
  <si>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</si>
  <si>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</si>
  <si>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</si>
  <si>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</si>
  <si>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</si>
  <si>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</si>
  <si>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</si>
  <si>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</si>
  <si>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</si>
  <si>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</si>
  <si>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</si>
  <si>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</si>
  <si>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</si>
  <si>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</si>
  <si>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</si>
  <si>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</si>
  <si>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</si>
  <si>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</si>
  <si>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</si>
  <si>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</si>
  <si>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</si>
  <si>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</si>
  <si>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</si>
  <si>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</si>
  <si>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</si>
  <si>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</si>
  <si>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</si>
  <si>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</si>
  <si>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</si>
  <si>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</si>
  <si>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</si>
  <si>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</si>
  <si>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</si>
  <si>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</si>
  <si>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</si>
  <si>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</si>
  <si>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</si>
  <si>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</si>
  <si>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</si>
  <si>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</si>
  <si>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</si>
  <si>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</si>
  <si>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</si>
  <si>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</si>
  <si>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</si>
  <si>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</si>
  <si>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</si>
  <si>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</si>
  <si>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</si>
  <si>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</si>
  <si>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</si>
  <si>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</si>
  <si>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</si>
  <si>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</si>
  <si>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</si>
  <si>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</si>
  <si>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</si>
  <si>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</si>
  <si>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</si>
  <si>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</si>
  <si>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</si>
  <si>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</si>
  <si>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</si>
  <si>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</si>
  <si>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</si>
  <si>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</si>
  <si>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</si>
  <si>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</si>
  <si>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</si>
  <si>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</si>
  <si>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</si>
  <si>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</si>
  <si>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</si>
  <si>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</si>
  <si>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</si>
  <si>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</si>
  <si>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</si>
  <si>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</si>
  <si>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</si>
  <si>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</si>
  <si>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</si>
  <si>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</si>
  <si>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</si>
  <si>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</si>
  <si>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</si>
  <si>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</si>
  <si>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</si>
  <si>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</si>
  <si>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</si>
  <si>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</si>
  <si>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</si>
  <si>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</si>
  <si>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</si>
  <si>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</si>
  <si>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</si>
  <si>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</si>
  <si>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</si>
  <si>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</si>
  <si>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</si>
  <si>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</si>
  <si>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</si>
  <si>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</si>
  <si>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</si>
  <si>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</si>
  <si>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</si>
  <si>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</si>
  <si>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</si>
  <si>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</si>
  <si>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</si>
  <si>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</si>
  <si>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</si>
  <si>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</si>
  <si>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</si>
  <si>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</si>
  <si>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</si>
  <si>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</si>
  <si>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</si>
  <si>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</si>
  <si>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</si>
  <si>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</si>
  <si>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</si>
  <si>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</si>
  <si>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</si>
  <si>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</si>
  <si>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</si>
  <si>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</si>
  <si>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</si>
  <si>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</si>
  <si>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</si>
  <si>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</si>
  <si>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</si>
  <si>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</si>
  <si>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</si>
  <si>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</si>
  <si>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</si>
  <si>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</si>
  <si>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</si>
  <si>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</si>
  <si>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</si>
  <si>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</si>
  <si>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</si>
  <si>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</si>
  <si>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</si>
  <si>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</si>
  <si>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</si>
  <si>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</si>
  <si>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</si>
  <si>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</si>
  <si>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</si>
  <si>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</si>
  <si>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</si>
  <si>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</si>
  <si>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</si>
  <si>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</si>
  <si>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</si>
  <si>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</si>
  <si>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</si>
  <si>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</si>
  <si>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</si>
  <si>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</si>
  <si>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</si>
  <si>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</si>
  <si>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</si>
  <si>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</si>
  <si>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</si>
  <si>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</si>
  <si>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</si>
  <si>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</si>
  <si>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</si>
  <si>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</si>
  <si>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</si>
  <si>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</si>
  <si>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</si>
  <si>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</si>
  <si>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</si>
  <si>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</si>
  <si>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</si>
  <si>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</si>
  <si>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</si>
  <si>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</si>
  <si>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</si>
  <si>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</si>
  <si>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</si>
  <si>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</si>
  <si>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</si>
  <si>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</si>
  <si>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</si>
  <si>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</si>
  <si>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</si>
  <si>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</si>
  <si>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</si>
  <si>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</si>
  <si>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</si>
  <si>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</si>
  <si>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</si>
  <si>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</si>
  <si>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</si>
  <si>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</si>
  <si>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</si>
  <si>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</si>
  <si>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</si>
  <si>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</si>
  <si>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</si>
  <si>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</si>
  <si>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</si>
  <si>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</si>
  <si>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</si>
  <si>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</si>
  <si>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</si>
  <si>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</si>
  <si>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</si>
  <si>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</si>
  <si>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</si>
  <si>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</si>
  <si>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</si>
  <si>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</si>
  <si>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</si>
  <si>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</si>
  <si>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</si>
  <si>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</si>
  <si>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</si>
  <si>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</si>
  <si>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</si>
  <si>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</si>
  <si>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</si>
  <si>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</si>
  <si>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</si>
  <si>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</si>
  <si>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</si>
  <si>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</si>
  <si>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</si>
  <si>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</si>
  <si>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</si>
  <si>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</si>
  <si>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</si>
  <si>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</si>
  <si>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</si>
  <si>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</si>
  <si>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</si>
  <si>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</si>
  <si>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</si>
  <si>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</si>
  <si>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</si>
  <si>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</si>
  <si>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</si>
  <si>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</si>
  <si>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</si>
  <si>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</si>
  <si>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</si>
  <si>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</si>
  <si>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</si>
  <si>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</si>
  <si>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</si>
  <si>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</si>
  <si>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</si>
  <si>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</si>
  <si>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</si>
  <si>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</si>
  <si>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</si>
  <si>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</si>
  <si>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</si>
  <si>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</si>
  <si>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</si>
  <si>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</si>
  <si>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</si>
  <si>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</si>
  <si>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</si>
  <si>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</si>
  <si>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</si>
  <si>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</si>
  <si>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</si>
  <si>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</si>
  <si>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</si>
  <si>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</si>
  <si>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</si>
  <si>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</si>
  <si>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</si>
  <si>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</si>
  <si>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</si>
  <si>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</si>
  <si>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</si>
  <si>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</si>
  <si>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</si>
  <si>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</si>
  <si>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</si>
  <si>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</si>
  <si>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</si>
  <si>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</si>
  <si>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</si>
  <si>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</si>
  <si>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</si>
  <si>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</si>
  <si>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</si>
  <si>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</si>
  <si>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</si>
  <si>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</si>
  <si>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</si>
  <si>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</si>
  <si>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</si>
  <si>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</si>
  <si>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</si>
  <si>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</si>
  <si>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</si>
  <si>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</si>
  <si>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</si>
  <si>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</si>
  <si>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</si>
  <si>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</si>
  <si>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</si>
  <si>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</si>
  <si>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</si>
  <si>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</si>
  <si>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</si>
  <si>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</si>
  <si>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</si>
  <si>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</si>
  <si>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</si>
  <si>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</si>
  <si>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</si>
  <si>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</si>
  <si>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</si>
  <si>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</si>
  <si>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</si>
  <si>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</si>
  <si>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</si>
  <si>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</si>
  <si>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</si>
  <si>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</si>
  <si>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</si>
  <si>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</si>
  <si>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</si>
  <si>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</si>
  <si>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</si>
  <si>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</si>
  <si>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</si>
  <si>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</si>
  <si>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</si>
  <si>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</si>
  <si>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</si>
  <si>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</si>
  <si>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</si>
  <si>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</si>
  <si>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</si>
  <si>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</si>
  <si>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</si>
  <si>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</si>
  <si>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</si>
  <si>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</si>
  <si>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</si>
  <si>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</si>
  <si>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</si>
  <si>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</si>
  <si>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</si>
  <si>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</si>
  <si>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</si>
  <si>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</si>
  <si>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</si>
  <si>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</si>
  <si>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</si>
  <si>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</si>
  <si>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</si>
  <si>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</si>
  <si>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</si>
  <si>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</si>
  <si>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</si>
  <si>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</si>
  <si>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</si>
  <si>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</si>
  <si>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</si>
  <si>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</si>
  <si>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</si>
  <si>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</si>
  <si>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</si>
  <si>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</si>
  <si>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</si>
  <si>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</si>
  <si>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</si>
  <si>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</si>
  <si>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</si>
  <si>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</si>
  <si>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</si>
  <si>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</si>
  <si>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</si>
  <si>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</si>
  <si>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</si>
  <si>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</si>
  <si>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</si>
  <si>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</si>
  <si>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</si>
  <si>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</si>
  <si>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</si>
  <si>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</si>
  <si>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</si>
  <si>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</si>
  <si>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</si>
  <si>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</si>
  <si>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</si>
  <si>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</si>
  <si>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</si>
  <si>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</si>
  <si>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</si>
  <si>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</si>
  <si>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</si>
  <si>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</si>
  <si>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</si>
  <si>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</si>
  <si>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</si>
  <si>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</si>
  <si>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</si>
  <si>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</si>
  <si>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</si>
  <si>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</si>
  <si>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</si>
  <si>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</si>
  <si>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</si>
  <si>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</si>
  <si>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</si>
  <si>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</si>
  <si>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</si>
  <si>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</si>
  <si>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</si>
  <si>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</si>
  <si>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</si>
  <si>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</si>
  <si>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</si>
  <si>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</si>
  <si>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</si>
  <si>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</si>
  <si>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</si>
  <si>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</si>
  <si>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</si>
  <si>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</si>
  <si>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</si>
  <si>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</si>
  <si>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</si>
  <si>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</si>
  <si>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</si>
  <si>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</si>
  <si>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</si>
  <si>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</si>
  <si>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</si>
  <si>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</si>
  <si>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</si>
  <si>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</si>
  <si>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</si>
  <si>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</si>
  <si>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</si>
  <si>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</si>
  <si>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</si>
  <si>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</si>
  <si>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</si>
  <si>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</si>
  <si>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</si>
  <si>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</si>
  <si>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</si>
  <si>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</si>
  <si>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</si>
  <si>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</si>
  <si>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</si>
  <si>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</si>
  <si>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</si>
  <si>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</si>
  <si>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</si>
  <si>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</si>
  <si>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</si>
  <si>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</si>
  <si>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</si>
  <si>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</si>
  <si>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</si>
  <si>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</si>
  <si>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</si>
  <si>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</si>
  <si>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</si>
  <si>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</si>
  <si>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</si>
  <si>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</si>
  <si>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</si>
  <si>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</si>
  <si>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</si>
  <si>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</si>
  <si>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</si>
  <si>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</si>
  <si>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</si>
  <si>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</si>
  <si>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</si>
  <si>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</si>
  <si>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</si>
  <si>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</si>
  <si>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</si>
  <si>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</si>
  <si>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</si>
  <si>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</si>
  <si>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</si>
  <si>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</si>
  <si>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</si>
  <si>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</si>
  <si>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</si>
  <si>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</si>
  <si>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</si>
  <si>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</si>
  <si>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</si>
  <si>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</si>
  <si>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</si>
  <si>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</si>
  <si>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</si>
  <si>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</si>
  <si>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</si>
  <si>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</si>
  <si>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</si>
  <si>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</si>
  <si>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</si>
  <si>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</si>
  <si>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</si>
  <si>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</si>
  <si>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</si>
  <si>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</si>
  <si>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</si>
  <si>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</si>
  <si>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</si>
  <si>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</si>
  <si>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</si>
  <si>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</si>
  <si>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</si>
  <si>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</si>
  <si>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</si>
  <si>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</si>
  <si>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</si>
  <si>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</si>
  <si>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</si>
  <si>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</si>
  <si>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</si>
  <si>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</si>
  <si>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</si>
  <si>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</si>
  <si>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</si>
  <si>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</si>
  <si>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</si>
  <si>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</si>
  <si>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</si>
  <si>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</si>
  <si>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</si>
  <si>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</si>
  <si>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</si>
  <si>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</si>
  <si>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</si>
  <si>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</si>
  <si>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</si>
  <si>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</si>
  <si>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</si>
  <si>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</si>
  <si>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</si>
  <si>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</si>
  <si>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</si>
  <si>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</si>
  <si>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</si>
  <si>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</si>
  <si>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</si>
  <si>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</si>
  <si>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</si>
  <si>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</si>
  <si>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</si>
  <si>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</si>
  <si>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</si>
  <si>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</si>
  <si>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</si>
  <si>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</si>
  <si>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</si>
  <si>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</si>
  <si>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</si>
  <si>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</si>
  <si>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</si>
  <si>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</si>
  <si>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</si>
  <si>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</si>
  <si>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</si>
  <si>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</si>
  <si>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</si>
  <si>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</si>
  <si>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</si>
  <si>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</si>
  <si>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</si>
  <si>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</si>
  <si>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</si>
  <si>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</si>
  <si>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</si>
  <si>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</si>
  <si>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</si>
  <si>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</si>
  <si>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</si>
  <si>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</si>
  <si>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</si>
  <si>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</si>
  <si>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</si>
  <si>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</si>
  <si>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</si>
  <si>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</si>
  <si>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</si>
  <si>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</si>
  <si>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</si>
  <si>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</si>
  <si>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</si>
  <si>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</si>
  <si>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</si>
  <si>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</si>
  <si>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</si>
  <si>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</si>
  <si>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</si>
  <si>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</si>
  <si>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</si>
  <si>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</si>
  <si>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</si>
  <si>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</si>
  <si>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</si>
  <si>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</si>
  <si>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</si>
  <si>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</si>
  <si>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</si>
  <si>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</si>
  <si>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</si>
  <si>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</si>
  <si>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</si>
  <si>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</si>
  <si>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</si>
  <si>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</si>
  <si>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</si>
  <si>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</si>
  <si>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</si>
  <si>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</si>
  <si>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</si>
  <si>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</si>
  <si>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</si>
  <si>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</si>
  <si>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</si>
  <si>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</si>
  <si>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</si>
  <si>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</si>
  <si>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</si>
  <si>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</si>
  <si>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</si>
  <si>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</si>
  <si>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</si>
  <si>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</si>
  <si>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</si>
  <si>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</si>
  <si>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</si>
  <si>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</si>
  <si>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</si>
  <si>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</si>
  <si>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</si>
  <si>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</si>
  <si>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</si>
  <si>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</si>
  <si>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</si>
  <si>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</si>
  <si>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</si>
  <si>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</si>
  <si>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</si>
  <si>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</si>
  <si>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</si>
  <si>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</si>
  <si>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</si>
  <si>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</si>
  <si>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</si>
  <si>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</si>
  <si>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</si>
  <si>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</si>
  <si>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</si>
  <si>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</si>
  <si>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</si>
  <si>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</si>
  <si>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</si>
  <si>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</si>
  <si>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</si>
  <si>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</si>
  <si>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</si>
  <si>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</si>
  <si>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</si>
  <si>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</si>
  <si>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</si>
  <si>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</si>
  <si>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</si>
  <si>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</si>
  <si>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</si>
  <si>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</si>
  <si>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</si>
  <si>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</si>
  <si>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</si>
  <si>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</si>
  <si>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</si>
  <si>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</si>
  <si>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</si>
  <si>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</si>
  <si>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</si>
  <si>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</si>
  <si>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</si>
  <si>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</si>
  <si>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</si>
  <si>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</si>
  <si>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</si>
  <si>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</si>
  <si>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</si>
  <si>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</si>
  <si>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</si>
  <si>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</si>
  <si>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</si>
  <si>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</si>
  <si>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</si>
  <si>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</si>
  <si>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</si>
  <si>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</si>
  <si>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</si>
  <si>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</si>
  <si>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</si>
  <si>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</si>
  <si>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</si>
  <si>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</si>
  <si>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</si>
  <si>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</si>
  <si>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</si>
  <si>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</si>
  <si>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</si>
  <si>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</si>
  <si>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</si>
  <si>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</si>
  <si>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</si>
  <si>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</si>
  <si>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</si>
  <si>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</si>
  <si>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</si>
  <si>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</si>
  <si>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</si>
  <si>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</si>
  <si>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</si>
  <si>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</si>
  <si>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</si>
  <si>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</si>
  <si>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</si>
  <si>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</si>
  <si>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</si>
  <si>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</si>
  <si>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</si>
  <si>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</si>
  <si>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</si>
  <si>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</si>
  <si>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</si>
  <si>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</si>
  <si>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</si>
  <si>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</si>
  <si>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</si>
  <si>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</si>
  <si>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</si>
  <si>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</si>
  <si>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</si>
  <si>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</si>
  <si>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</si>
  <si>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</si>
  <si>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</si>
  <si>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</si>
  <si>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</si>
  <si>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</si>
  <si>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</si>
  <si>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</si>
  <si>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</si>
  <si>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</si>
  <si>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</si>
  <si>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</si>
  <si>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</si>
  <si>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</si>
  <si>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</si>
  <si>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</si>
  <si>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</si>
  <si>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</si>
  <si>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</si>
  <si>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</si>
  <si>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</si>
  <si>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</si>
  <si>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</si>
  <si>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</si>
  <si>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</si>
  <si>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</si>
  <si>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</si>
  <si>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</si>
  <si>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</si>
  <si>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</si>
  <si>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</si>
  <si>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</si>
  <si>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</si>
  <si>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</si>
  <si>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</si>
  <si>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</si>
  <si>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</si>
  <si>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</si>
  <si>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</si>
  <si>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</si>
  <si>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</si>
  <si>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</si>
  <si>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</si>
  <si>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</si>
  <si>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</si>
  <si>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</si>
  <si>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</si>
  <si>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</si>
  <si>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</si>
  <si>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</si>
  <si>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</si>
  <si>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</si>
  <si>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</si>
  <si>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</si>
  <si>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</si>
  <si>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</si>
  <si>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</si>
  <si>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</si>
  <si>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</si>
  <si>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</si>
  <si>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</si>
  <si>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</si>
  <si>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</si>
  <si>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</si>
  <si>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</si>
  <si>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</si>
  <si>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</si>
  <si>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</si>
  <si>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</si>
  <si>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</si>
  <si>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</si>
  <si>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</si>
  <si>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</si>
  <si>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</si>
  <si>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</si>
  <si>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</si>
  <si>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</si>
  <si>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</si>
  <si>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</si>
  <si>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</si>
  <si>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</si>
  <si>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</si>
  <si>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</si>
  <si>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</si>
  <si>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</si>
  <si>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</si>
  <si>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</si>
  <si>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</si>
  <si>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</si>
  <si>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</si>
  <si>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</si>
  <si>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</si>
  <si>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</si>
  <si>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</si>
  <si>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</si>
  <si>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</si>
  <si>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</si>
  <si>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</si>
  <si>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</si>
  <si>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</si>
  <si>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</si>
  <si>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</si>
  <si>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</si>
  <si>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</si>
  <si>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</si>
  <si>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</si>
  <si>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</si>
  <si>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</si>
  <si>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</si>
  <si>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</si>
  <si>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</si>
  <si>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</si>
  <si>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</si>
  <si>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</si>
  <si>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</si>
  <si>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</si>
  <si>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</si>
  <si>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</si>
  <si>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</si>
  <si>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</si>
  <si>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</si>
  <si>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</si>
  <si>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</si>
  <si>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</si>
  <si>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</si>
  <si>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</si>
  <si>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</si>
  <si>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</si>
  <si>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</si>
  <si>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</si>
  <si>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</si>
  <si>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</si>
  <si>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</si>
  <si>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</si>
  <si>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</si>
  <si>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</si>
  <si>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</si>
  <si>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</si>
  <si>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</si>
  <si>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</si>
  <si>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</si>
  <si>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</si>
  <si>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</si>
  <si>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</si>
  <si>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</si>
  <si>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</si>
  <si>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</si>
  <si>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</si>
  <si>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</si>
  <si>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</si>
  <si>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</si>
  <si>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</si>
  <si>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</si>
  <si>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</si>
  <si>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</si>
  <si>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</si>
  <si>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</si>
  <si>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</si>
  <si>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</si>
  <si>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</si>
  <si>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</si>
  <si>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</si>
  <si>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</si>
  <si>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</si>
  <si>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</si>
  <si>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</si>
  <si>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</si>
  <si>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</si>
  <si>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</si>
  <si>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</si>
  <si>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</si>
  <si>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</si>
  <si>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</si>
  <si>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</si>
  <si>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</si>
  <si>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</si>
  <si>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</si>
  <si>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</si>
  <si>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</si>
  <si>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</si>
  <si>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</si>
  <si>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</si>
  <si>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</si>
  <si>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</si>
  <si>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</si>
  <si>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</si>
  <si>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</si>
  <si>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</si>
  <si>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</si>
  <si>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</si>
  <si>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</si>
  <si>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</si>
  <si>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</si>
  <si>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</si>
  <si>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</si>
  <si>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</si>
  <si>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</si>
  <si>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</si>
  <si>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</si>
  <si>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</si>
  <si>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</si>
  <si>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</si>
  <si>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</si>
  <si>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</si>
  <si>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</si>
  <si>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</si>
  <si>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</si>
  <si>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</si>
  <si>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</si>
  <si>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</si>
  <si>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</si>
  <si>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</si>
  <si>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</si>
  <si>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</si>
  <si>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</si>
  <si>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</si>
  <si>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</si>
  <si>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</si>
  <si>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</si>
  <si>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</si>
  <si>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</si>
  <si>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</si>
  <si>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</si>
  <si>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</si>
  <si>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</si>
  <si>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</si>
  <si>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</si>
  <si>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</si>
  <si>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</si>
  <si>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</si>
  <si>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</si>
  <si>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</si>
  <si>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</si>
  <si>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</si>
  <si>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</si>
  <si>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</si>
  <si>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</si>
  <si>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</si>
  <si>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</si>
  <si>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</si>
  <si>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</si>
  <si>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</si>
  <si>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</si>
  <si>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</si>
  <si>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</si>
  <si>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</si>
  <si>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</si>
  <si>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</si>
  <si>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</si>
  <si>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</si>
  <si>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</si>
  <si>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</si>
  <si>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</si>
  <si>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</si>
  <si>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</si>
  <si>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</si>
  <si>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</si>
  <si>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</si>
  <si>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</si>
  <si>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</si>
  <si>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</si>
  <si>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</si>
  <si>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</si>
  <si>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</si>
  <si>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</si>
  <si>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</si>
  <si>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</si>
  <si>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</si>
  <si>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</si>
  <si>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</si>
  <si>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</si>
  <si>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</si>
  <si>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</si>
  <si>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</si>
  <si>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</si>
  <si>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</si>
  <si>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</si>
  <si>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</si>
  <si>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</si>
  <si>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</si>
  <si>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</si>
  <si>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</si>
  <si>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</si>
  <si>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</si>
  <si>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</si>
  <si>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</si>
  <si>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</si>
  <si>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</si>
  <si>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</si>
  <si>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</si>
  <si>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</si>
  <si>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</si>
  <si>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</si>
  <si>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</si>
  <si>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</si>
  <si>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</si>
  <si>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</si>
  <si>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</si>
  <si>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</si>
  <si>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</si>
  <si>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</si>
  <si>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</si>
  <si>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</si>
  <si>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</si>
  <si>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</si>
  <si>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</si>
  <si>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</si>
  <si>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</si>
  <si>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</si>
  <si>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</si>
  <si>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</si>
  <si>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</si>
  <si>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</si>
  <si>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</si>
  <si>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</si>
  <si>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</si>
  <si>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</si>
  <si>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</si>
  <si>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</si>
  <si>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</si>
  <si>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</si>
  <si>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</si>
  <si>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</si>
  <si>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</si>
  <si>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</si>
  <si>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</si>
  <si>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</si>
  <si>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</si>
  <si>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</si>
  <si>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</si>
  <si>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</si>
  <si>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</si>
  <si>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</si>
  <si>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</si>
  <si>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</si>
  <si>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</si>
  <si>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</si>
  <si>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</si>
  <si>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</si>
  <si>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</si>
  <si>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</si>
  <si>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</si>
  <si>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</si>
  <si>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</si>
  <si>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</si>
  <si>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</si>
  <si>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</si>
  <si>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</si>
  <si>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</si>
  <si>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</si>
  <si>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</si>
  <si>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</si>
  <si>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</si>
  <si>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</si>
  <si>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</si>
  <si>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</si>
  <si>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</si>
  <si>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</si>
  <si>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</si>
  <si>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</si>
  <si>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</si>
  <si>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</si>
  <si>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</si>
  <si>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</si>
  <si>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</si>
  <si>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</si>
  <si>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</si>
  <si>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</si>
  <si>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</si>
  <si>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</si>
  <si>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</si>
  <si>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</si>
  <si>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</si>
  <si>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</si>
  <si>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</si>
  <si>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</si>
  <si>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</si>
  <si>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</si>
  <si>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</si>
  <si>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</si>
  <si>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</si>
  <si>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</si>
  <si>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</si>
  <si>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</si>
  <si>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</si>
  <si>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</si>
  <si>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</si>
  <si>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</si>
  <si>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</si>
  <si>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</si>
  <si>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</si>
  <si>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</si>
  <si>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</si>
  <si>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</si>
  <si>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</si>
  <si>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</si>
  <si>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</si>
  <si>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</si>
  <si>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</si>
  <si>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</si>
  <si>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</si>
  <si>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</si>
  <si>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</si>
  <si>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</si>
  <si>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</si>
  <si>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</si>
  <si>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</si>
  <si>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</si>
  <si>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</si>
  <si>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</si>
  <si>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</si>
  <si>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</si>
  <si>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</si>
  <si>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</si>
  <si>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</si>
  <si>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</si>
  <si>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</si>
  <si>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</si>
  <si>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</si>
  <si>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</si>
  <si>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</si>
  <si>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</si>
  <si>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</si>
  <si>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</si>
  <si>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</si>
  <si>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</si>
  <si>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</si>
  <si>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</si>
  <si>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</si>
  <si>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</si>
  <si>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</si>
  <si>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</si>
  <si>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</si>
  <si>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</si>
  <si>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</si>
  <si>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</si>
  <si>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</si>
  <si>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</si>
  <si>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</si>
  <si>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</si>
  <si>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</si>
  <si>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</si>
  <si>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</si>
  <si>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</si>
  <si>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</si>
  <si>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</si>
  <si>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</si>
  <si>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</si>
  <si>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</si>
  <si>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</si>
  <si>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</si>
  <si>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</si>
  <si>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</si>
  <si>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</si>
  <si>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</si>
  <si>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</si>
  <si>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</si>
  <si>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</si>
  <si>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</si>
  <si>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</si>
  <si>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</si>
  <si>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</si>
  <si>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</si>
  <si>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</si>
  <si>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</si>
  <si>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</si>
  <si>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</si>
  <si>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</si>
  <si>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</si>
  <si>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</si>
  <si>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</si>
  <si>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</si>
  <si>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</si>
  <si>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</si>
  <si>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</si>
  <si>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</si>
  <si>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</si>
  <si>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</si>
  <si>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</si>
  <si>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</si>
  <si>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</si>
  <si>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</si>
  <si>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</si>
  <si>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</si>
  <si>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</si>
  <si>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</si>
  <si>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</si>
  <si>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</si>
  <si>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</si>
  <si>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</si>
  <si>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</si>
  <si>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</si>
  <si>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</si>
  <si>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</si>
  <si>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</si>
  <si>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</si>
  <si>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</si>
  <si>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</si>
  <si>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</si>
  <si>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</si>
  <si>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</si>
  <si>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</si>
  <si>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</si>
  <si>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</si>
  <si>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</si>
  <si>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</si>
  <si>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</si>
  <si>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</si>
  <si>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</si>
  <si>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</si>
  <si>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</si>
  <si>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</si>
  <si>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</si>
  <si>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</si>
  <si>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</si>
  <si>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</si>
  <si>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</si>
  <si>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</si>
  <si>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</si>
  <si>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</si>
  <si>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</si>
  <si>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</si>
  <si>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</si>
  <si>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</si>
  <si>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</si>
  <si>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</si>
  <si>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</si>
  <si>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</si>
  <si>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</si>
  <si>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</si>
  <si>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</si>
  <si>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</si>
  <si>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</si>
  <si>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</si>
  <si>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</si>
  <si>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</si>
  <si>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</si>
  <si>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</si>
  <si>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</si>
  <si>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</si>
  <si>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</si>
  <si>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</si>
  <si>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</si>
  <si>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</si>
  <si>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</si>
  <si>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</si>
  <si>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</si>
  <si>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</si>
  <si>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</si>
  <si>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</si>
  <si>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</si>
  <si>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</si>
  <si>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</si>
  <si>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</si>
  <si>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</si>
  <si>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</si>
  <si>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</si>
  <si>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</si>
  <si>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</si>
  <si>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</si>
  <si>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</si>
  <si>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</si>
  <si>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</si>
  <si>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</si>
  <si>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</si>
  <si>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</si>
  <si>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</si>
  <si>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</si>
  <si>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</si>
  <si>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</si>
  <si>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</si>
  <si>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</si>
  <si>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</si>
  <si>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</si>
  <si>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</si>
  <si>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</si>
  <si>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</si>
  <si>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</si>
  <si>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</si>
  <si>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</si>
  <si>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</si>
  <si>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</si>
  <si>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</si>
  <si>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</si>
  <si>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</si>
  <si>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</si>
  <si>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</si>
  <si>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</si>
  <si>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</si>
  <si>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</si>
  <si>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</si>
  <si>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</si>
  <si>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</si>
  <si>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</si>
  <si>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</si>
  <si>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</si>
  <si>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</si>
  <si>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</si>
  <si>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</si>
  <si>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</si>
  <si>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</si>
  <si>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</si>
  <si>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</si>
  <si>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</si>
  <si>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</si>
  <si>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</si>
  <si>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</si>
  <si>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</si>
  <si>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</si>
  <si>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</si>
  <si>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</si>
  <si>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</si>
  <si>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</si>
  <si>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</si>
  <si>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</si>
  <si>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</si>
  <si>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</si>
  <si>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</si>
  <si>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</si>
  <si>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</si>
  <si>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</si>
  <si>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</si>
  <si>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</si>
  <si>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</si>
  <si>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</si>
  <si>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</si>
  <si>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</si>
  <si>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</si>
  <si>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</si>
  <si>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</si>
  <si>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</si>
  <si>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</si>
  <si>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</si>
  <si>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</si>
  <si>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</si>
  <si>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</si>
  <si>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</si>
  <si>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</si>
  <si>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</si>
  <si>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</si>
  <si>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</si>
  <si>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</si>
  <si>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</si>
  <si>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</si>
  <si>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</si>
  <si>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</si>
  <si>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</si>
  <si>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</si>
  <si>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</si>
  <si>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</si>
  <si>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</si>
  <si>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</si>
  <si>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</si>
  <si>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</si>
  <si>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</si>
  <si>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</si>
  <si>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</si>
  <si>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</si>
  <si>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</si>
  <si>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</si>
  <si>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</si>
  <si>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</si>
  <si>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</si>
  <si>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</si>
  <si>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</si>
  <si>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</si>
  <si>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</si>
  <si>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</si>
  <si>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</si>
  <si>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</si>
  <si>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</si>
  <si>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</si>
  <si>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</si>
  <si>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</si>
  <si>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</si>
  <si>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</si>
  <si>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</si>
  <si>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</si>
  <si>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</si>
  <si>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</si>
  <si>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</si>
  <si>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</si>
  <si>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</si>
  <si>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</si>
  <si>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</si>
  <si>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</si>
  <si>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</si>
  <si>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</si>
  <si>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</si>
  <si>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</si>
  <si>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</si>
  <si>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</si>
  <si>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</si>
  <si>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</si>
  <si>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</si>
  <si>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</si>
  <si>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</si>
  <si>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</si>
  <si>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</si>
  <si>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</si>
  <si>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</si>
  <si>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</si>
  <si>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</si>
  <si>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</si>
  <si>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</si>
  <si>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</si>
  <si>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</si>
  <si>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</si>
  <si>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</si>
  <si>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</si>
  <si>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</si>
  <si>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</si>
  <si>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</si>
  <si>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</si>
  <si>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</si>
  <si>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</si>
  <si>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</si>
  <si>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</si>
  <si>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</si>
  <si>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</si>
  <si>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</si>
  <si>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</si>
  <si>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</si>
  <si>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</si>
  <si>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</si>
  <si>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</si>
  <si>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</si>
  <si>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</si>
  <si>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</si>
  <si>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</si>
  <si>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</si>
  <si>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</si>
  <si>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</si>
  <si>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</si>
  <si>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</si>
  <si>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</si>
  <si>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</si>
  <si>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</si>
  <si>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</si>
  <si>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</si>
  <si>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</si>
  <si>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</si>
  <si>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</si>
  <si>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</si>
  <si>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</si>
  <si>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</si>
  <si>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</si>
  <si>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</si>
  <si>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</si>
  <si>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</si>
  <si>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</si>
  <si>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</si>
  <si>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</si>
  <si>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</si>
  <si>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</si>
  <si>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</si>
  <si>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</si>
  <si>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</si>
  <si>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</si>
  <si>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</si>
  <si>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</si>
  <si>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</si>
  <si>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</si>
  <si>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</si>
  <si>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</si>
  <si>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</si>
  <si>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</si>
  <si>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</si>
  <si>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</si>
  <si>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</si>
  <si>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</si>
  <si>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</si>
  <si>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</si>
  <si>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</si>
  <si>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</si>
  <si>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</si>
  <si>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</si>
  <si>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</si>
  <si>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</si>
  <si>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</si>
  <si>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</si>
  <si>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</si>
  <si>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</si>
  <si>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</si>
  <si>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</si>
  <si>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</si>
  <si>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</si>
  <si>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</si>
  <si>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</si>
  <si>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</si>
  <si>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</si>
  <si>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</si>
  <si>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</si>
  <si>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</si>
  <si>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</si>
  <si>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</si>
  <si>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</si>
  <si>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</si>
  <si>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</si>
  <si>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</si>
  <si>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</si>
  <si>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</si>
  <si>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</si>
  <si>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</si>
  <si>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</si>
  <si>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</si>
  <si>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</si>
  <si>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</si>
  <si>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</si>
  <si>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</si>
  <si>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</si>
  <si>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</si>
  <si>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</si>
  <si>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</si>
  <si>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</si>
  <si>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</si>
  <si>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</si>
  <si>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</si>
  <si>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</si>
  <si>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</si>
  <si>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</si>
  <si>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</si>
  <si>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</si>
  <si>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</si>
  <si>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</si>
  <si>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</si>
  <si>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</si>
  <si>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</si>
  <si>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</si>
  <si>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</si>
  <si>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</si>
  <si>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</si>
  <si>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</si>
  <si>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</si>
  <si>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</si>
  <si>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</si>
  <si>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</si>
  <si>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</si>
  <si>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</si>
  <si>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</si>
  <si>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</si>
  <si>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</si>
  <si>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</si>
  <si>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</si>
  <si>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</si>
  <si>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</si>
  <si>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</si>
  <si>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</si>
  <si>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</si>
  <si>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</si>
  <si>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</si>
  <si>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</si>
  <si>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</si>
  <si>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</si>
  <si>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</si>
  <si>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</si>
  <si>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</si>
  <si>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</si>
  <si>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</si>
  <si>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</si>
  <si>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</si>
  <si>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</si>
  <si>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</si>
  <si>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</si>
  <si>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</si>
  <si>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</si>
  <si>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</si>
  <si>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</si>
  <si>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</si>
  <si>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</si>
  <si>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</si>
  <si>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</si>
  <si>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</si>
  <si>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</si>
  <si>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</si>
  <si>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</si>
  <si>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</si>
  <si>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</si>
  <si>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</si>
  <si>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</si>
  <si>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</si>
  <si>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</si>
  <si>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</si>
  <si>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</si>
  <si>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</si>
  <si>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</si>
  <si>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</si>
  <si>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</si>
  <si>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</si>
  <si>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</si>
  <si>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</si>
  <si>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</si>
  <si>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</si>
  <si>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</si>
  <si>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</si>
  <si>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</si>
  <si>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</si>
  <si>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</si>
  <si>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</si>
  <si>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</si>
  <si>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</si>
  <si>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</si>
  <si>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</si>
  <si>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</si>
  <si>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</si>
  <si>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</si>
  <si>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</si>
  <si>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</si>
  <si>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</si>
  <si>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</si>
  <si>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</si>
  <si>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</si>
  <si>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</si>
  <si>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</si>
  <si>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</si>
  <si>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</si>
  <si>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</si>
  <si>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</si>
  <si>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</si>
  <si>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</si>
  <si>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</si>
  <si>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</si>
  <si>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</si>
  <si>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</si>
  <si>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</si>
  <si>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</si>
  <si>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</si>
  <si>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</si>
  <si>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</si>
  <si>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</si>
  <si>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</si>
  <si>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</si>
  <si>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</si>
  <si>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</si>
  <si>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</si>
  <si>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</si>
  <si>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</si>
  <si>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</si>
  <si>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</si>
  <si>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</si>
  <si>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</si>
  <si>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</si>
  <si>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</si>
  <si>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</si>
  <si>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</si>
  <si>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</si>
  <si>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</si>
  <si>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</si>
  <si>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</si>
  <si>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</si>
  <si>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</si>
  <si>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</si>
  <si>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</si>
  <si>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</si>
  <si>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</si>
  <si>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</si>
  <si>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</si>
  <si>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</si>
  <si>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</si>
  <si>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</si>
  <si>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</si>
  <si>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</si>
  <si>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</si>
  <si>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</si>
  <si>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</si>
  <si>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</si>
  <si>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</si>
  <si>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</si>
  <si>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</si>
  <si>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</si>
  <si>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</si>
  <si>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</si>
  <si>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</si>
  <si>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</si>
  <si>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</si>
  <si>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</si>
  <si>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</si>
  <si>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</si>
  <si>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</si>
  <si>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</si>
  <si>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</si>
  <si>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</si>
  <si>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</si>
  <si>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</si>
  <si>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</si>
  <si>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</si>
  <si>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</si>
  <si>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</si>
  <si>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</si>
  <si>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</si>
  <si>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</si>
  <si>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</si>
  <si>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</si>
  <si>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</si>
  <si>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</si>
  <si>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</si>
  <si>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</si>
  <si>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</si>
  <si>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</si>
  <si>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</si>
  <si>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</si>
  <si>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</si>
  <si>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</si>
  <si>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</si>
  <si>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</si>
  <si>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</si>
  <si>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</si>
  <si>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</si>
  <si>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</si>
  <si>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</si>
  <si>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</si>
  <si>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</si>
  <si>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</si>
  <si>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</si>
  <si>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</si>
  <si>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</si>
  <si>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</si>
  <si>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</si>
  <si>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</si>
  <si>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</si>
  <si>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</si>
  <si>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</si>
  <si>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</si>
  <si>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</si>
  <si>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</si>
  <si>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</si>
  <si>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</si>
  <si>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</si>
  <si>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</si>
  <si>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</si>
  <si>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</si>
  <si>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</si>
  <si>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</si>
  <si>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</si>
  <si>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</si>
  <si>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</si>
  <si>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</si>
  <si>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</si>
  <si>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</si>
  <si>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</si>
  <si>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</si>
  <si>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</si>
  <si>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</si>
  <si>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</si>
  <si>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</si>
  <si>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</si>
  <si>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</si>
  <si>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</si>
  <si>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</si>
  <si>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</si>
  <si>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</si>
  <si>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</si>
  <si>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</si>
  <si>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</si>
  <si>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</si>
  <si>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</si>
  <si>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</si>
  <si>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</si>
  <si>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</si>
  <si>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</si>
  <si>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</si>
  <si>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</si>
  <si>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</si>
  <si>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</si>
  <si>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</si>
  <si>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</si>
  <si>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</si>
  <si>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</si>
  <si>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</si>
  <si>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</si>
  <si>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</si>
  <si>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</si>
  <si>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</si>
  <si>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</si>
  <si>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</si>
  <si>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</si>
  <si>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</si>
  <si>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</si>
  <si>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</si>
  <si>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</si>
  <si>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</si>
  <si>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</si>
  <si>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</si>
  <si>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</si>
  <si>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</si>
  <si>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</si>
  <si>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</si>
  <si>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</si>
  <si>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</si>
  <si>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</si>
  <si>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</si>
  <si>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</si>
  <si>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</si>
  <si>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</si>
  <si>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</si>
  <si>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</si>
  <si>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</si>
  <si>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</si>
  <si>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</si>
  <si>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</si>
  <si>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</si>
  <si>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</si>
  <si>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</si>
  <si>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</si>
  <si>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</si>
  <si>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</si>
  <si>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</si>
  <si>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</si>
  <si>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</si>
  <si>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</si>
  <si>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</si>
  <si>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</si>
  <si>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</si>
  <si>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</si>
  <si>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</si>
  <si>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</si>
  <si>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</si>
  <si>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</si>
  <si>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</si>
  <si>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</si>
  <si>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</si>
  <si>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</si>
  <si>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</si>
  <si>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</si>
  <si>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</si>
  <si>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</si>
  <si>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</si>
  <si>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</si>
  <si>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</si>
  <si>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</si>
  <si>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</si>
  <si>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</si>
  <si>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</si>
  <si>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</si>
  <si>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</si>
  <si>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</si>
  <si>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</si>
  <si>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</si>
  <si>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</si>
  <si>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</si>
  <si>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</si>
  <si>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</si>
  <si>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</si>
  <si>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</si>
  <si>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</si>
  <si>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</si>
  <si>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</si>
  <si>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</si>
  <si>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</si>
  <si>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</si>
  <si>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</si>
  <si>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</si>
  <si>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</si>
  <si>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</si>
  <si>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</si>
  <si>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</si>
  <si>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</si>
  <si>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</si>
  <si>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</si>
  <si>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</si>
  <si>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</si>
  <si>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</si>
  <si>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</si>
  <si>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</si>
  <si>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</si>
  <si>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</si>
  <si>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</si>
  <si>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</si>
  <si>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</si>
  <si>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</si>
  <si>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</si>
  <si>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</si>
  <si>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</si>
  <si>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</si>
  <si>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</si>
  <si>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</si>
  <si>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</si>
  <si>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</si>
  <si>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</si>
  <si>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</si>
  <si>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</si>
  <si>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</si>
  <si>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</si>
  <si>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</si>
  <si>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</si>
  <si>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</si>
  <si>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</si>
  <si>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</si>
  <si>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</si>
  <si>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</si>
  <si>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</si>
  <si>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</si>
  <si>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</si>
  <si>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</si>
  <si>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</si>
  <si>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</si>
  <si>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</si>
  <si>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</si>
  <si>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</si>
  <si>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</si>
  <si>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</si>
  <si>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</si>
  <si>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</si>
  <si>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</si>
  <si>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</si>
  <si>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</si>
  <si>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</si>
  <si>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</si>
  <si>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</si>
  <si>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</si>
  <si>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</si>
  <si>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</si>
  <si>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</si>
  <si>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</si>
  <si>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</si>
  <si>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</si>
  <si>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</si>
  <si>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</si>
  <si>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</si>
  <si>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</si>
  <si>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</si>
  <si>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</si>
  <si>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</si>
  <si>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</si>
  <si>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</si>
  <si>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</si>
  <si>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</si>
  <si>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</si>
  <si>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</si>
  <si>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</si>
  <si>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</si>
  <si>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</si>
  <si>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</si>
  <si>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</si>
  <si>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</si>
  <si>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</si>
  <si>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</si>
  <si>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</si>
  <si>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</si>
  <si>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</si>
  <si>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</si>
  <si>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</si>
  <si>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</si>
  <si>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</si>
  <si>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</si>
  <si>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</si>
  <si>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</si>
  <si>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</si>
  <si>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</si>
  <si>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</si>
  <si>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</si>
  <si>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</si>
  <si>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</si>
  <si>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</si>
  <si>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</si>
  <si>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</si>
  <si>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</si>
  <si>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</si>
  <si>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</si>
  <si>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</si>
  <si>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</si>
  <si>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</si>
  <si>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</si>
  <si>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</si>
  <si>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</si>
  <si>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</si>
  <si>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</si>
  <si>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</si>
  <si>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</si>
  <si>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</si>
  <si>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</si>
  <si>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</si>
  <si>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</si>
  <si>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</si>
  <si>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</si>
  <si>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</si>
  <si>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</si>
  <si>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</si>
  <si>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</si>
  <si>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</si>
  <si>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</si>
  <si>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</si>
  <si>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</si>
  <si>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</si>
  <si>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</si>
  <si>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</si>
  <si>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</si>
  <si>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</si>
  <si>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</si>
  <si>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</si>
  <si>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</si>
  <si>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</si>
  <si>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</si>
  <si>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</si>
  <si>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</si>
  <si>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</si>
  <si>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</si>
  <si>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</si>
  <si>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</si>
  <si>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</si>
  <si>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</si>
  <si>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</si>
  <si>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</si>
  <si>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</si>
  <si>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</si>
  <si>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</si>
  <si>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</si>
  <si>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</si>
  <si>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</si>
  <si>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</si>
  <si>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</si>
  <si>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</si>
  <si>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</si>
  <si>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</si>
  <si>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</si>
  <si>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</si>
  <si>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</si>
  <si>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</si>
  <si>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</si>
  <si>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</si>
  <si>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</si>
  <si>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</si>
  <si>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</si>
  <si>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</si>
  <si>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</si>
  <si>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</si>
  <si>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</si>
  <si>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</si>
  <si>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</si>
  <si>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</si>
  <si>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</si>
  <si>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</si>
  <si>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</si>
  <si>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</si>
  <si>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</si>
  <si>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</si>
  <si>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</si>
  <si>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</si>
  <si>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</si>
  <si>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</si>
  <si>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</si>
  <si>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</si>
  <si>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</si>
  <si>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</si>
  <si>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</si>
  <si>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</si>
  <si>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</si>
  <si>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</si>
  <si>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</si>
  <si>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</si>
  <si>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</si>
  <si>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</si>
  <si>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</si>
  <si>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</si>
  <si>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</si>
  <si>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</si>
  <si>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</si>
  <si>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</si>
  <si>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</si>
  <si>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</si>
  <si>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</si>
  <si>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</si>
  <si>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</si>
  <si>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</si>
  <si>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</si>
  <si>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</si>
  <si>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</si>
  <si>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</si>
  <si>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</si>
  <si>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</si>
  <si>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</si>
  <si>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</si>
  <si>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</si>
  <si>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</si>
  <si>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</si>
  <si>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</si>
  <si>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</si>
  <si>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</si>
  <si>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</si>
  <si>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</si>
  <si>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</si>
  <si>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</si>
  <si>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</si>
  <si>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</si>
  <si>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</si>
  <si>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</si>
  <si>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</si>
  <si>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</si>
  <si>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</si>
  <si>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</si>
  <si>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</si>
  <si>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</si>
  <si>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</si>
  <si>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</si>
  <si>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</si>
  <si>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</si>
  <si>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</si>
  <si>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</si>
  <si>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</si>
  <si>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</si>
  <si>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</si>
  <si>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</si>
  <si>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</si>
  <si>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</si>
  <si>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</si>
  <si>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</si>
  <si>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</si>
  <si>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</si>
  <si>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</si>
  <si>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</si>
  <si>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</si>
  <si>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</si>
  <si>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</si>
  <si>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</si>
  <si>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</si>
  <si>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</si>
  <si>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</si>
  <si>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</si>
  <si>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</si>
  <si>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</si>
  <si>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</si>
  <si>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</si>
  <si>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</si>
  <si>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</si>
  <si>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</si>
  <si>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</si>
  <si>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</si>
  <si>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</si>
  <si>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</si>
  <si>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</si>
  <si>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</si>
  <si>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</si>
  <si>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</si>
  <si>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</si>
  <si>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</si>
  <si>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</si>
  <si>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</si>
  <si>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</si>
  <si>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</si>
  <si>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</si>
  <si>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</si>
  <si>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</si>
  <si>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</si>
  <si>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</si>
  <si>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</si>
  <si>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</si>
  <si>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</si>
  <si>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</si>
  <si>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</si>
  <si>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</si>
  <si>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</si>
  <si>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</si>
  <si>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</si>
  <si>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</si>
  <si>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</si>
  <si>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</si>
  <si>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</si>
  <si>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</si>
  <si>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</si>
  <si>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</si>
  <si>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</si>
  <si>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</si>
  <si>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</si>
  <si>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</si>
  <si>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</si>
  <si>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</si>
  <si>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</si>
  <si>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</si>
  <si>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</si>
  <si>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</si>
  <si>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</si>
  <si>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</si>
  <si>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</si>
  <si>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</si>
  <si>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</si>
  <si>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</si>
  <si>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</si>
  <si>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</si>
  <si>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</si>
  <si>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</si>
  <si>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</si>
  <si>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</si>
  <si>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</si>
  <si>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</si>
  <si>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</si>
  <si>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</si>
  <si>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</si>
  <si>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</si>
  <si>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</si>
  <si>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</si>
  <si>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</si>
  <si>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</si>
  <si>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</si>
  <si>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</si>
  <si>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</si>
  <si>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</si>
  <si>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</si>
  <si>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</si>
  <si>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</si>
  <si>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</si>
  <si>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</si>
  <si>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</si>
  <si>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</si>
  <si>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</si>
  <si>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</si>
  <si>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</si>
  <si>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</si>
  <si>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</si>
  <si>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</si>
  <si>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</si>
  <si>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</si>
  <si>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</si>
  <si>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</si>
  <si>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</si>
  <si>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</si>
  <si>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</si>
  <si>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</si>
  <si>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</si>
  <si>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</si>
  <si>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</si>
  <si>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</si>
  <si>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</si>
  <si>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</si>
  <si>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</si>
  <si>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</si>
  <si>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</si>
  <si>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</si>
  <si>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</si>
  <si>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</si>
  <si>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</si>
  <si>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</si>
  <si>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</si>
  <si>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</si>
  <si>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</si>
  <si>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</si>
  <si>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</si>
  <si>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</si>
  <si>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</si>
  <si>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</si>
  <si>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</si>
  <si>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</si>
  <si>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</si>
  <si>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</si>
  <si>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</si>
  <si>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</si>
  <si>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</si>
  <si>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</si>
  <si>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</si>
  <si>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</si>
  <si>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</si>
  <si>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</si>
  <si>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</si>
  <si>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</si>
  <si>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</si>
  <si>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</si>
  <si>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</si>
  <si>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</si>
  <si>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</si>
  <si>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</si>
  <si>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</si>
  <si>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</si>
  <si>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</si>
  <si>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</si>
  <si>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</si>
  <si>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</si>
  <si>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</si>
  <si>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</si>
  <si>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</si>
  <si>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</si>
  <si>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</si>
  <si>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</si>
  <si>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</si>
  <si>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</si>
  <si>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</si>
  <si>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</si>
  <si>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</si>
  <si>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</si>
  <si>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</si>
  <si>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</si>
  <si>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</si>
  <si>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</si>
  <si>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</si>
  <si>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</si>
  <si>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</si>
  <si>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</si>
  <si>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</si>
  <si>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</si>
  <si>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</si>
  <si>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</si>
  <si>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</si>
  <si>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</si>
  <si>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</si>
  <si>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</si>
  <si>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</si>
  <si>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</si>
  <si>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</si>
  <si>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</si>
  <si>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</si>
  <si>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</si>
  <si>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</si>
  <si>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</si>
  <si>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</si>
  <si>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</si>
  <si>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</si>
  <si>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</si>
  <si>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</si>
  <si>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</si>
  <si>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</si>
  <si>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</si>
  <si>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</si>
  <si>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</si>
  <si>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</si>
  <si>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</si>
  <si>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</si>
  <si>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</si>
  <si>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</si>
  <si>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</si>
  <si>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</si>
  <si>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</si>
  <si>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</si>
  <si>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</si>
  <si>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</si>
  <si>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</si>
  <si>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</si>
  <si>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</si>
  <si>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</si>
  <si>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</si>
  <si>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</si>
  <si>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</si>
  <si>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</si>
  <si>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</si>
  <si>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</si>
  <si>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</si>
  <si>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</si>
  <si>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</si>
  <si>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</si>
  <si>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</si>
  <si>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</si>
  <si>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</si>
  <si>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</si>
  <si>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</si>
  <si>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</si>
  <si>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</si>
  <si>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</si>
  <si>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</si>
  <si>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</si>
  <si>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</si>
  <si>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</si>
  <si>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</si>
  <si>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</si>
  <si>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</si>
  <si>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</si>
  <si>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</si>
  <si>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</si>
  <si>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</si>
  <si>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</si>
  <si>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</si>
  <si>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</si>
  <si>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</si>
  <si>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</si>
  <si>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</si>
  <si>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</si>
  <si>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</si>
  <si>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</si>
  <si>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</si>
  <si>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</si>
  <si>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</si>
  <si>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</si>
  <si>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</si>
  <si>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</si>
  <si>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</si>
  <si>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</si>
  <si>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</si>
  <si>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</si>
  <si>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</si>
  <si>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</si>
  <si>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</si>
  <si>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</si>
  <si>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</si>
  <si>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</si>
  <si>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</si>
  <si>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</si>
  <si>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</si>
  <si>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</si>
  <si>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</si>
  <si>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</si>
  <si>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</si>
  <si>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</si>
  <si>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</si>
  <si>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</si>
  <si>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</si>
  <si>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</si>
  <si>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</si>
  <si>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</si>
  <si>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</si>
  <si>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</si>
  <si>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</si>
  <si>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</si>
  <si>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</si>
  <si>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</si>
  <si>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</si>
  <si>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</si>
  <si>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</si>
  <si>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</si>
  <si>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</si>
  <si>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</si>
  <si>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</si>
  <si>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</si>
  <si>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</si>
  <si>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</si>
  <si>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</si>
  <si>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</si>
  <si>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</si>
  <si>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</si>
  <si>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</si>
  <si>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</si>
  <si>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</si>
  <si>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</si>
  <si>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</si>
  <si>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</si>
  <si>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</si>
  <si>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</si>
  <si>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</si>
  <si>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</si>
  <si>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</si>
  <si>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</si>
  <si>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</si>
  <si>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</si>
  <si>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</si>
  <si>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</si>
  <si>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</si>
  <si>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</si>
  <si>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</si>
  <si>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</si>
  <si>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</si>
  <si>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</si>
  <si>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</si>
  <si>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</si>
  <si>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</si>
  <si>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</si>
  <si>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</si>
  <si>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</si>
  <si>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</si>
  <si>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</si>
  <si>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</si>
  <si>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</si>
  <si>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</si>
  <si>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</si>
  <si>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</si>
  <si>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</si>
  <si>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</si>
  <si>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</si>
  <si>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</si>
  <si>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</si>
  <si>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</si>
  <si>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</si>
  <si>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</si>
  <si>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</si>
  <si>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</si>
  <si>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</si>
  <si>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</si>
  <si>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</si>
  <si>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</si>
  <si>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</si>
  <si>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</si>
  <si>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</si>
  <si>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</si>
  <si>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</si>
  <si>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</si>
  <si>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</si>
  <si>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</si>
  <si>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</si>
  <si>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</si>
  <si>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</si>
  <si>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</si>
  <si>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</si>
  <si>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</si>
  <si>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</si>
  <si>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</si>
  <si>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</si>
  <si>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</si>
  <si>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</si>
  <si>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</si>
  <si>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</si>
  <si>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</si>
  <si>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</si>
  <si>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</si>
  <si>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</si>
  <si>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</si>
  <si>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</si>
  <si>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</si>
  <si>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</si>
  <si>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</si>
  <si>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</si>
  <si>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</si>
  <si>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</si>
  <si>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</si>
  <si>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</si>
  <si>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</si>
  <si>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</si>
  <si>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</si>
  <si>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</si>
  <si>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</si>
  <si>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</si>
  <si>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</si>
  <si>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</si>
  <si>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</si>
  <si>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</si>
  <si>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</si>
  <si>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</si>
  <si>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</si>
  <si>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</si>
  <si>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</si>
  <si>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</si>
  <si>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</si>
  <si>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</si>
  <si>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</si>
  <si>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</si>
  <si>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</si>
  <si>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</si>
  <si>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</si>
  <si>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</si>
  <si>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</si>
  <si>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</si>
  <si>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</si>
  <si>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</si>
  <si>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</si>
  <si>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</si>
  <si>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</si>
  <si>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</si>
  <si>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</si>
  <si>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</si>
  <si>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</si>
  <si>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</si>
  <si>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</si>
  <si>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</si>
  <si>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</si>
  <si>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</si>
  <si>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</si>
  <si>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</si>
  <si>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</si>
  <si>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</si>
  <si>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</si>
  <si>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</si>
  <si>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</si>
  <si>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</si>
  <si>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</si>
  <si>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</si>
  <si>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</si>
  <si>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</si>
  <si>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</si>
  <si>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</si>
  <si>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</si>
  <si>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</si>
  <si>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</si>
  <si>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</si>
  <si>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</si>
  <si>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</si>
  <si>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</si>
  <si>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</si>
  <si>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</si>
  <si>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</si>
  <si>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</si>
  <si>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</si>
  <si>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</si>
  <si>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</si>
  <si>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</si>
  <si>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</si>
  <si>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</si>
  <si>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</si>
  <si>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</si>
  <si>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</si>
  <si>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</si>
  <si>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</si>
  <si>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</si>
  <si>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</si>
  <si>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</si>
  <si>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</si>
  <si>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</si>
  <si>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</si>
  <si>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</si>
  <si>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</si>
  <si>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</si>
  <si>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</si>
  <si>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</si>
  <si>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</si>
  <si>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</si>
  <si>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</si>
  <si>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</si>
  <si>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</si>
  <si>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</si>
  <si>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</si>
  <si>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</si>
  <si>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</si>
  <si>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</si>
  <si>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</si>
  <si>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</si>
  <si>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</si>
  <si>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</si>
  <si>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</si>
  <si>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</si>
  <si>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</si>
  <si>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</si>
  <si>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</si>
  <si>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</si>
  <si>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</si>
  <si>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</si>
  <si>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</si>
  <si>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</si>
  <si>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</si>
  <si>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</si>
  <si>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</si>
  <si>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</si>
  <si>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</si>
  <si>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</si>
  <si>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</si>
  <si>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</si>
  <si>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</si>
  <si>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</si>
  <si>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</si>
  <si>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</si>
  <si>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</si>
  <si>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</si>
  <si>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</si>
  <si>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</si>
  <si>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</si>
  <si>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</si>
  <si>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</si>
  <si>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</si>
  <si>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</si>
  <si>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</si>
  <si>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</si>
  <si>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</si>
  <si>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</si>
  <si>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</si>
  <si>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</si>
  <si>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</si>
  <si>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</si>
  <si>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</si>
  <si>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</si>
  <si>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</si>
  <si>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</si>
  <si>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</si>
  <si>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</si>
  <si>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</si>
  <si>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</si>
  <si>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</si>
  <si>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</si>
  <si>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</si>
  <si>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</si>
  <si>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</si>
  <si>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</si>
  <si>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</si>
  <si>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</si>
  <si>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</si>
  <si>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</si>
  <si>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</si>
  <si>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</si>
  <si>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</si>
  <si>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</si>
  <si>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</si>
  <si>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</si>
  <si>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</si>
  <si>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</si>
  <si>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</si>
  <si>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</si>
  <si>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</si>
  <si>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</si>
  <si>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</si>
  <si>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</si>
  <si>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</si>
  <si>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</si>
  <si>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</si>
  <si>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</si>
  <si>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</si>
  <si>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</si>
  <si>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</si>
  <si>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</si>
  <si>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</si>
  <si>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</si>
  <si>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</si>
  <si>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</si>
  <si>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</si>
  <si>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</si>
  <si>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</si>
  <si>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</si>
  <si>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0016</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</si>
  <si>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</si>
  <si>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</si>
  <si>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</si>
  <si>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</si>
  <si>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</si>
  <si>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</si>
  <si>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</si>
  <si>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</si>
  <si>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</si>
  <si>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</si>
  <si>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</si>
  <si>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</si>
  <si>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</si>
  <si>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</si>
  <si>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</si>
  <si>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</si>
  <si>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</si>
  <si>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</si>
  <si>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</si>
  <si>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</si>
  <si>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</si>
  <si>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</si>
  <si>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</si>
  <si>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</si>
  <si>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</si>
  <si>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</si>
  <si>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</si>
  <si>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</si>
  <si>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</si>
  <si>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</si>
  <si>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</si>
  <si>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</si>
  <si>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</si>
  <si>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</si>
  <si>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</si>
  <si>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</si>
  <si>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</si>
  <si>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</si>
  <si>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</si>
  <si>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</si>
  <si>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</si>
  <si>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</si>
  <si>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</si>
  <si>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</si>
  <si>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</si>
  <si>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</si>
  <si>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</si>
  <si>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</si>
  <si>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</si>
  <si>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</si>
  <si>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</si>
  <si>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</si>
  <si>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</si>
  <si>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</si>
  <si>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</si>
  <si>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</si>
  <si>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</si>
  <si>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</si>
  <si>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</si>
  <si>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</si>
  <si>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</si>
  <si>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</si>
  <si>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</si>
  <si>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</si>
  <si>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</si>
  <si>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</si>
  <si>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</si>
  <si>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</si>
  <si>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</si>
  <si>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</si>
  <si>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</si>
  <si>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</si>
  <si>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</si>
  <si>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</si>
  <si>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</si>
  <si>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</si>
  <si>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</si>
  <si>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</si>
  <si>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</si>
  <si>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</si>
  <si>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</si>
  <si>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</si>
  <si>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</si>
  <si>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</si>
  <si>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</si>
  <si>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</si>
  <si>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</si>
  <si>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</si>
  <si>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</si>
  <si>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</si>
  <si>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</si>
  <si>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</si>
  <si>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</si>
  <si>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</si>
  <si>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</si>
  <si>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</si>
  <si>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</si>
  <si>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</si>
  <si>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</si>
  <si>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</si>
  <si>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</si>
  <si>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</si>
  <si>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</si>
  <si>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</si>
  <si>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</si>
  <si>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</si>
  <si>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</si>
  <si>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</si>
  <si>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</si>
  <si>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</si>
  <si>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</si>
  <si>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</si>
  <si>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</si>
  <si>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</si>
  <si>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</si>
  <si>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</si>
  <si>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</si>
  <si>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</si>
  <si>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</si>
  <si>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</si>
  <si>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</si>
  <si>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</si>
  <si>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</si>
  <si>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</si>
  <si>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</si>
  <si>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</si>
  <si>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</si>
  <si>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</si>
  <si>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</si>
  <si>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</si>
  <si>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</si>
  <si>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</si>
  <si>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</si>
  <si>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</si>
  <si>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</si>
  <si>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</si>
  <si>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</si>
  <si>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</si>
  <si>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</si>
  <si>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</si>
  <si>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</si>
  <si>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</si>
  <si>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</si>
  <si>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</si>
  <si>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</si>
  <si>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</si>
  <si>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</si>
  <si>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</si>
  <si>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</si>
  <si>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</si>
  <si>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</si>
  <si>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</si>
  <si>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</si>
  <si>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</si>
  <si>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</si>
  <si>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</si>
  <si>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</si>
  <si>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</si>
  <si>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</si>
  <si>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</si>
  <si>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</si>
  <si>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</si>
  <si>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</si>
  <si>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</si>
  <si>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</si>
  <si>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</si>
  <si>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</si>
  <si>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</si>
  <si>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</si>
  <si>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</si>
  <si>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</si>
  <si>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</si>
  <si>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</si>
  <si>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</si>
  <si>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</si>
  <si>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</si>
  <si>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</si>
  <si>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</si>
  <si>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</si>
  <si>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</si>
  <si>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</si>
  <si>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</si>
  <si>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</si>
  <si>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</si>
  <si>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</si>
  <si>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</si>
  <si>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</si>
  <si>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</si>
  <si>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</si>
  <si>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</si>
  <si>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</si>
  <si>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</si>
  <si>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</si>
  <si>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</si>
  <si>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</si>
  <si>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</si>
  <si>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</si>
  <si>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</si>
  <si>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</si>
  <si>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</si>
  <si>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</si>
  <si>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</si>
  <si>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</si>
  <si>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</si>
  <si>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</si>
  <si>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</si>
  <si>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</si>
  <si>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</si>
  <si>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</si>
  <si>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</si>
  <si>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</si>
  <si>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</si>
  <si>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</si>
  <si>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</si>
  <si>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</si>
  <si>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</si>
  <si>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</si>
  <si>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</si>
  <si>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</si>
  <si>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</si>
  <si>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</si>
  <si>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</si>
  <si>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</si>
  <si>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</si>
  <si>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</si>
  <si>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</si>
  <si>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</si>
  <si>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</si>
  <si>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</si>
  <si>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</si>
  <si>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</si>
  <si>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</si>
  <si>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</si>
  <si>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</si>
  <si>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</si>
  <si>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</si>
  <si>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</si>
  <si>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</si>
  <si>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</si>
  <si>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</si>
  <si>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</si>
  <si>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</si>
  <si>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</si>
  <si>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</si>
  <si>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</si>
  <si>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</si>
  <si>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</si>
  <si>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</si>
  <si>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</si>
  <si>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</si>
  <si>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</si>
  <si>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</si>
  <si>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</si>
  <si>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</si>
  <si>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</si>
  <si>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</si>
  <si>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</si>
  <si>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</si>
  <si>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</si>
  <si>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</si>
  <si>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</si>
  <si>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</si>
  <si>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</si>
  <si>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</si>
  <si>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</si>
  <si>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</si>
  <si>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</si>
  <si>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</si>
  <si>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</si>
  <si>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</si>
  <si>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</si>
  <si>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</si>
  <si>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</si>
  <si>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</si>
  <si>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</si>
  <si>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</si>
  <si>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</si>
  <si>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</si>
  <si>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</si>
  <si>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</si>
  <si>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</si>
  <si>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</si>
  <si>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</si>
  <si>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</si>
  <si>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</si>
  <si>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</si>
  <si>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</si>
  <si>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</si>
  <si>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</si>
  <si>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</si>
  <si>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</si>
  <si>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</si>
  <si>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</si>
  <si>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</si>
  <si>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</si>
  <si>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</si>
  <si>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</si>
  <si>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</si>
  <si>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</si>
  <si>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</si>
  <si>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</si>
  <si>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</si>
  <si>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</si>
  <si>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</si>
  <si>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</si>
  <si>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</si>
  <si>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</si>
  <si>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</si>
  <si>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</si>
  <si>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</si>
  <si>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</si>
  <si>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</si>
  <si>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</si>
  <si>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</si>
  <si>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</si>
  <si>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</si>
  <si>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</si>
  <si>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</si>
  <si>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</si>
  <si>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</si>
  <si>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</si>
  <si>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</si>
  <si>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</si>
  <si>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</si>
  <si>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</si>
  <si>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</si>
  <si>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</si>
  <si>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</si>
  <si>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</si>
  <si>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</si>
  <si>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</si>
  <si>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</si>
  <si>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</si>
  <si>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</si>
  <si>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</si>
  <si>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</si>
  <si>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</si>
  <si>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</si>
  <si>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</si>
  <si>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</si>
  <si>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</si>
  <si>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</si>
  <si>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</si>
  <si>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</si>
  <si>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</si>
  <si>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</si>
  <si>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</si>
  <si>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</si>
  <si>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</si>
  <si>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</si>
  <si>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</si>
  <si>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</si>
  <si>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</si>
  <si>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</si>
  <si>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</si>
  <si>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</si>
  <si>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</si>
  <si>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</si>
  <si>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</si>
  <si>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</si>
  <si>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</si>
  <si>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</si>
  <si>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</si>
  <si>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</si>
  <si>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</si>
  <si>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</si>
  <si>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</si>
  <si>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</si>
  <si>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</si>
  <si>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</si>
  <si>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</si>
  <si>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</si>
  <si>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</si>
  <si>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</si>
  <si>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</si>
  <si>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</si>
  <si>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</si>
  <si>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</si>
  <si>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</si>
  <si>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</si>
  <si>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</si>
  <si>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</si>
  <si>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</si>
  <si>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</si>
  <si>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</si>
  <si>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</si>
  <si>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</si>
  <si>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</si>
  <si>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</si>
  <si>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</si>
  <si>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</si>
  <si>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</si>
  <si>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</si>
  <si>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</si>
  <si>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</si>
  <si>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</si>
  <si>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</si>
  <si>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</si>
  <si>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</si>
  <si>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</si>
  <si>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</si>
  <si>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</si>
  <si>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</si>
  <si>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</si>
  <si>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</si>
  <si>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</si>
  <si>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</si>
  <si>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</si>
  <si>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</si>
  <si>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</si>
  <si>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</si>
  <si>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</si>
  <si>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</si>
  <si>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</si>
  <si>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</si>
  <si>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</si>
  <si>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</si>
  <si>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</si>
  <si>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</si>
  <si>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</si>
  <si>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</si>
  <si>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</si>
  <si>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</si>
  <si>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</si>
  <si>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</si>
  <si>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</si>
  <si>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</si>
  <si>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</si>
  <si>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</si>
  <si>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</si>
  <si>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</si>
  <si>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</si>
  <si>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</si>
  <si>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</si>
  <si>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</si>
  <si>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</si>
  <si>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</si>
  <si>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</si>
  <si>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</si>
  <si>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</si>
  <si>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</si>
  <si>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</si>
  <si>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</si>
  <si>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</si>
  <si>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</si>
  <si>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</si>
  <si>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</si>
  <si>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</si>
  <si>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</si>
  <si>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</si>
  <si>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</si>
  <si>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</si>
  <si>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</si>
  <si>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</si>
  <si>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</si>
  <si>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</si>
  <si>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</si>
  <si>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</si>
  <si>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</si>
  <si>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</si>
  <si>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</si>
  <si>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</si>
  <si>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</si>
  <si>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</si>
  <si>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</si>
  <si>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</si>
  <si>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</si>
  <si>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</si>
  <si>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</si>
  <si>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</si>
  <si>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</si>
  <si>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</si>
  <si>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</si>
  <si>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</si>
  <si>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</si>
  <si>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</si>
  <si>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</si>
  <si>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</si>
  <si>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</si>
  <si>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</si>
  <si>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</si>
  <si>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</si>
  <si>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</si>
  <si>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</si>
  <si>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</si>
  <si>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</si>
  <si>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</si>
  <si>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</si>
  <si>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</si>
  <si>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</si>
  <si>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</si>
  <si>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</si>
  <si>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</si>
  <si>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</si>
  <si>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</si>
  <si>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</si>
  <si>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</si>
  <si>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</si>
  <si>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</si>
  <si>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</si>
  <si>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</si>
  <si>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</si>
  <si>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</si>
  <si>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</si>
  <si>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</si>
  <si>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</si>
  <si>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</si>
  <si>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</si>
  <si>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</si>
  <si>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</si>
  <si>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</si>
  <si>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</si>
  <si>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</si>
  <si>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</si>
  <si>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</si>
  <si>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</si>
  <si>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</si>
  <si>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</si>
  <si>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</si>
  <si>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</si>
  <si>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</si>
  <si>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</si>
  <si>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</si>
  <si>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</si>
  <si>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</si>
  <si>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</si>
  <si>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</si>
  <si>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</si>
  <si>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</si>
  <si>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</si>
  <si>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</si>
  <si>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</si>
  <si>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</si>
  <si>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</si>
  <si>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</si>
  <si>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</si>
  <si>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</si>
  <si>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</si>
  <si>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</si>
  <si>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</si>
  <si>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</si>
  <si>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</si>
  <si>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</si>
  <si>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</si>
  <si>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</si>
  <si>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</si>
  <si>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</si>
  <si>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</si>
  <si>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</si>
  <si>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</si>
  <si>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</si>
  <si>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</si>
  <si>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</si>
  <si>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</si>
  <si>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</si>
  <si>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</si>
  <si>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</si>
  <si>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</si>
  <si>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</si>
  <si>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</si>
  <si>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</si>
  <si>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</si>
  <si>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</si>
  <si>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</si>
  <si>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</si>
  <si>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</si>
  <si>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</si>
  <si>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</si>
  <si>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</si>
  <si>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</si>
  <si>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</si>
  <si>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</si>
  <si>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</si>
  <si>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</si>
  <si>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</si>
  <si>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</si>
  <si>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</si>
  <si>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</si>
  <si>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</si>
  <si>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</si>
  <si>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</si>
  <si>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</si>
  <si>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</si>
  <si>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</si>
  <si>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</si>
  <si>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</si>
  <si>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</si>
  <si>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</si>
  <si>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</si>
  <si>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</si>
  <si>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</si>
  <si>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</si>
  <si>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</si>
  <si>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</si>
  <si>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</si>
  <si>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</si>
  <si>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</si>
  <si>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</si>
  <si>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</si>
  <si>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</si>
  <si>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</si>
  <si>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</si>
  <si>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</si>
  <si>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</si>
  <si>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</si>
  <si>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</si>
  <si>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</si>
  <si>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</si>
  <si>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</si>
  <si>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</si>
  <si>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</si>
  <si>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</si>
  <si>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</si>
  <si>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</si>
  <si>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</si>
  <si>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</si>
  <si>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</si>
  <si>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</si>
  <si>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</si>
  <si>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</si>
  <si>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</si>
  <si>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</si>
  <si>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</si>
  <si>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</si>
  <si>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</si>
  <si>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</si>
  <si>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</si>
  <si>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</si>
  <si>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</si>
  <si>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</si>
  <si>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</si>
  <si>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</si>
  <si>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</si>
  <si>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</si>
  <si>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</si>
  <si>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</si>
  <si>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</si>
  <si>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</si>
  <si>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</si>
  <si>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</si>
  <si>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</si>
  <si>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</si>
  <si>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</si>
  <si>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</si>
  <si>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</si>
  <si>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</si>
  <si>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</si>
  <si>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</si>
  <si>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</si>
  <si>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</si>
  <si>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</si>
  <si>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</si>
  <si>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</si>
  <si>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</si>
  <si>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</si>
  <si>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</si>
  <si>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</si>
  <si>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</si>
  <si>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</si>
  <si>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</si>
  <si>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</si>
  <si>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</si>
  <si>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</si>
  <si>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</si>
  <si>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</si>
  <si>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</si>
  <si>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</si>
  <si>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</si>
  <si>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</si>
  <si>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</si>
  <si>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</si>
  <si>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</si>
  <si>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</si>
  <si>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</si>
  <si>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</si>
  <si>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</si>
  <si>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</si>
  <si>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</si>
  <si>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</si>
  <si>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</si>
  <si>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</si>
  <si>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</si>
  <si>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</si>
  <si>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</si>
  <si>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</si>
  <si>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</si>
  <si>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</si>
  <si>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</si>
  <si>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</si>
  <si>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</si>
  <si>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</si>
  <si>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</si>
  <si>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</si>
  <si>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</si>
  <si>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</si>
  <si>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</si>
  <si>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</si>
  <si>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</si>
  <si>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</si>
  <si>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</si>
  <si>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</si>
  <si>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</si>
  <si>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</si>
  <si>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</si>
  <si>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</si>
  <si>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</si>
  <si>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</si>
  <si>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</si>
  <si>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</si>
  <si>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</si>
  <si>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</si>
  <si>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</si>
  <si>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</si>
  <si>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</si>
  <si>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</si>
  <si>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</si>
  <si>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</si>
  <si>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</si>
  <si>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</si>
  <si>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</si>
  <si>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</si>
  <si>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</si>
  <si>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</si>
  <si>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</si>
  <si>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</si>
  <si>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</si>
  <si>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</si>
  <si>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</si>
  <si>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</si>
  <si>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</si>
  <si>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</si>
  <si>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</si>
  <si>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</si>
  <si>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</si>
  <si>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</si>
  <si>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</si>
  <si>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</si>
  <si>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</si>
  <si>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</si>
  <si>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</si>
  <si>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</si>
  <si>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</si>
  <si>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</si>
  <si>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</si>
  <si>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</si>
  <si>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</si>
  <si>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</si>
  <si>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</si>
  <si>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</si>
  <si>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</si>
  <si>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</si>
  <si>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</si>
  <si>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</si>
  <si>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</si>
  <si>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</si>
  <si>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</si>
  <si>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</si>
  <si>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</si>
  <si>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</si>
  <si>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</si>
  <si>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</si>
  <si>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</si>
  <si>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</si>
  <si>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</si>
  <si>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</si>
  <si>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</si>
  <si>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</si>
  <si>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</si>
  <si>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</si>
  <si>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</si>
  <si>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</si>
  <si>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</si>
  <si>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</si>
  <si>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</si>
  <si>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</si>
  <si>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</si>
  <si>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</si>
  <si>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</si>
  <si>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</si>
  <si>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</si>
  <si>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</si>
  <si>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</si>
  <si>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</si>
  <si>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</si>
  <si>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</si>
  <si>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</si>
  <si>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</si>
  <si>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</si>
  <si>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</si>
  <si>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</si>
  <si>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</si>
  <si>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</si>
  <si>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</si>
  <si>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</si>
  <si>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</si>
  <si>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</si>
  <si>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</si>
  <si>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</si>
  <si>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</si>
  <si>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</si>
  <si>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</si>
  <si>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</si>
  <si>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</si>
  <si>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</si>
  <si>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</si>
  <si>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</si>
  <si>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</si>
  <si>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</si>
  <si>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</si>
  <si>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</si>
  <si>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</si>
  <si>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</si>
  <si>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</si>
  <si>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</si>
  <si>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</si>
  <si>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</si>
  <si>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</si>
  <si>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</si>
  <si>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</si>
  <si>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</si>
  <si>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</si>
  <si>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</si>
  <si>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</si>
  <si>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</si>
  <si>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</si>
  <si>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</si>
  <si>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</si>
  <si>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</si>
  <si>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</si>
  <si>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</si>
  <si>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</si>
  <si>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</si>
  <si>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</si>
  <si>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</si>
  <si>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</si>
  <si>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</si>
  <si>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</si>
  <si>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</si>
  <si>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</si>
  <si>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</si>
  <si>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</si>
  <si>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</si>
  <si>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</si>
  <si>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</si>
  <si>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</si>
  <si>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</si>
  <si>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</si>
  <si>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</si>
  <si>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</si>
  <si>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</si>
  <si>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</si>
  <si>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</si>
  <si>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</si>
  <si>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</si>
  <si>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</si>
  <si>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</si>
  <si>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</si>
  <si>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</si>
  <si>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</si>
  <si>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</si>
  <si>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</si>
  <si>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</si>
  <si>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</si>
  <si>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</si>
  <si>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</si>
  <si>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</si>
  <si>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</si>
  <si>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</si>
  <si>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</si>
  <si>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</si>
  <si>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</si>
  <si>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</si>
  <si>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</si>
  <si>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</si>
  <si>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</si>
  <si>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</si>
  <si>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</si>
  <si>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</si>
  <si>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</si>
  <si>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</si>
  <si>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</si>
  <si>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</si>
  <si>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</si>
  <si>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</si>
  <si>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</si>
  <si>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</si>
  <si>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</si>
  <si>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</si>
  <si>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</si>
  <si>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</si>
  <si>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</si>
  <si>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</si>
  <si>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</si>
  <si>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</si>
  <si>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</si>
  <si>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</si>
  <si>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</si>
  <si>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</si>
  <si>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</si>
  <si>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</si>
  <si>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</si>
  <si>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</si>
  <si>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</si>
  <si>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</si>
  <si>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</si>
  <si>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</si>
  <si>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</si>
  <si>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</si>
  <si>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</si>
  <si>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</si>
  <si>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</si>
  <si>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</si>
  <si>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</si>
  <si>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</si>
  <si>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</si>
  <si>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</si>
  <si>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</si>
  <si>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</si>
  <si>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</si>
  <si>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</si>
  <si>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</si>
  <si>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</si>
  <si>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</si>
  <si>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</si>
  <si>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</si>
  <si>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</si>
  <si>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</si>
  <si>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</si>
  <si>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</si>
  <si>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</si>
  <si>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</si>
  <si>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</si>
  <si>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</si>
  <si>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</si>
  <si>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</si>
  <si>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</si>
  <si>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</si>
  <si>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</si>
  <si>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</si>
  <si>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</si>
  <si>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</si>
  <si>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</si>
  <si>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</si>
  <si>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</si>
  <si>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</si>
  <si>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</si>
  <si>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</si>
  <si>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</si>
  <si>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</si>
  <si>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</si>
  <si>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</si>
  <si>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</si>
  <si>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</si>
  <si>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</si>
  <si>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</si>
  <si>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</si>
  <si>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</si>
  <si>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</si>
  <si>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</si>
  <si>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</si>
  <si>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</si>
  <si>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</si>
  <si>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</si>
  <si>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</si>
  <si>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</si>
  <si>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</si>
  <si>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</si>
  <si>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</si>
  <si>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</si>
  <si>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</si>
  <si>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</si>
  <si>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</si>
  <si>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</si>
  <si>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</si>
  <si>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</si>
  <si>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</si>
  <si>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</si>
  <si>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</si>
  <si>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</si>
  <si>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</si>
  <si>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</si>
  <si>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</si>
  <si>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</si>
  <si>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</si>
  <si>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</si>
  <si>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</si>
  <si>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</si>
  <si>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</si>
  <si>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</si>
  <si>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</si>
  <si>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</si>
  <si>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</si>
  <si>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</si>
  <si>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</si>
  <si>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</si>
  <si>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</si>
  <si>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</si>
  <si>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</si>
  <si>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</si>
  <si>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</si>
  <si>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</si>
  <si>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</si>
  <si>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</si>
  <si>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</si>
  <si>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</si>
  <si>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</si>
  <si>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</si>
  <si>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</si>
  <si>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</si>
  <si>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</si>
  <si>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</si>
  <si>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</si>
  <si>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</si>
  <si>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</si>
  <si>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</si>
  <si>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</si>
  <si>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</si>
  <si>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</si>
  <si>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</si>
  <si>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</si>
  <si>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</si>
  <si>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</si>
  <si>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</si>
  <si>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</si>
  <si>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</si>
  <si>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</si>
  <si>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</si>
  <si>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</si>
  <si>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</si>
  <si>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</si>
  <si>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</si>
  <si>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</si>
  <si>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</si>
  <si>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</si>
  <si>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</si>
  <si>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</si>
  <si>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</si>
  <si>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</si>
  <si>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</si>
  <si>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</si>
  <si>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</si>
  <si>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</si>
  <si>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</si>
  <si>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</si>
  <si>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</si>
  <si>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</si>
  <si>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</si>
  <si>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</si>
  <si>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</si>
  <si>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</si>
  <si>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</si>
  <si>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</si>
  <si>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</si>
  <si>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</si>
  <si>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</si>
  <si>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</si>
  <si>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</si>
  <si>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</si>
  <si>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</si>
  <si>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</si>
  <si>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</si>
  <si>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</si>
  <si>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</si>
  <si>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</si>
  <si>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</si>
  <si>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</si>
  <si>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</si>
  <si>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</si>
  <si>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</si>
  <si>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</si>
  <si>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</si>
  <si>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</si>
  <si>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</si>
  <si>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</si>
  <si>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</si>
  <si>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</si>
  <si>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</si>
  <si>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</si>
  <si>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</si>
  <si>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</si>
  <si>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</si>
  <si>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</si>
  <si>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</si>
  <si>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</si>
  <si>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</si>
  <si>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</si>
  <si>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</si>
  <si>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</si>
  <si>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</si>
  <si>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</si>
  <si>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</si>
  <si>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</si>
  <si>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</si>
  <si>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</si>
  <si>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</si>
  <si>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</si>
  <si>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</si>
  <si>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</si>
  <si>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</si>
  <si>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</si>
  <si>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</si>
  <si>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</si>
  <si>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</si>
  <si>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</si>
  <si>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</si>
  <si>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</si>
  <si>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</si>
  <si>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</si>
  <si>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</si>
  <si>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</si>
  <si>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</si>
  <si>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</si>
  <si>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</si>
  <si>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</si>
  <si>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</si>
  <si>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</si>
  <si>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</si>
  <si>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</si>
  <si>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</si>
  <si>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</si>
  <si>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</si>
  <si>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</si>
  <si>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</si>
  <si>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</si>
  <si>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</si>
  <si>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</si>
  <si>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</si>
  <si>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</si>
  <si>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</si>
  <si>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</si>
  <si>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</si>
  <si>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</si>
  <si>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</si>
  <si>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</si>
  <si>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</si>
  <si>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</si>
  <si>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</si>
  <si>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</si>
  <si>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</si>
  <si>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</si>
  <si>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</si>
  <si>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</si>
  <si>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</si>
  <si>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</si>
  <si>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</si>
  <si>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</si>
  <si>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</si>
  <si>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</si>
  <si>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</si>
  <si>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</si>
  <si>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</si>
  <si>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</si>
  <si>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</si>
  <si>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</si>
  <si>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</si>
  <si>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</si>
  <si>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</si>
  <si>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</si>
  <si>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</si>
  <si>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</si>
  <si>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</si>
  <si>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</si>
  <si>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</si>
  <si>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</si>
  <si>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</si>
  <si>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</si>
  <si>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</si>
  <si>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</si>
  <si>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</si>
  <si>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</si>
  <si>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</si>
  <si>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</si>
  <si>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</si>
  <si>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</si>
  <si>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</si>
  <si>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</si>
  <si>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</si>
  <si>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</si>
  <si>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</si>
  <si>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</si>
  <si>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</si>
  <si>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</si>
  <si>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</si>
  <si>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</si>
  <si>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</si>
  <si>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</si>
  <si>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</si>
  <si>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</si>
  <si>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</si>
  <si>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</si>
  <si>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</si>
  <si>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</si>
  <si>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</si>
  <si>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</si>
  <si>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</si>
  <si>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</si>
  <si>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</si>
  <si>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</si>
  <si>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</si>
  <si>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</si>
  <si>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</si>
  <si>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</si>
  <si>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</si>
  <si>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</si>
  <si>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</si>
  <si>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</si>
  <si>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</si>
  <si>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</si>
  <si>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</si>
  <si>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</si>
  <si>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</si>
  <si>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</si>
  <si>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</si>
  <si>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</si>
  <si>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</si>
  <si>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</si>
  <si>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</si>
  <si>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</si>
  <si>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</si>
  <si>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</si>
  <si>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</si>
  <si>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</si>
  <si>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</si>
  <si>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</si>
  <si>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</si>
  <si>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</si>
  <si>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</si>
  <si>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</si>
  <si>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</si>
  <si>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</si>
  <si>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</si>
  <si>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</si>
  <si>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</si>
  <si>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</si>
  <si>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</si>
  <si>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</si>
  <si>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</si>
  <si>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</si>
  <si>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</si>
  <si>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</si>
  <si>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</si>
  <si>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</si>
  <si>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</si>
  <si>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</si>
  <si>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</si>
  <si>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</si>
  <si>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</si>
  <si>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</si>
  <si>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</si>
  <si>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</si>
  <si>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</si>
  <si>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</si>
  <si>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</si>
  <si>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</si>
  <si>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</si>
  <si>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</si>
  <si>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</si>
  <si>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</si>
  <si>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</si>
  <si>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</si>
  <si>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</si>
  <si>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</si>
  <si>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</si>
  <si>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</si>
  <si>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</si>
  <si>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</si>
  <si>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</si>
  <si>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</si>
  <si>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</si>
  <si>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</si>
  <si>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</si>
  <si>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</si>
  <si>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</si>
  <si>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</si>
  <si>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</si>
  <si>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</si>
  <si>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</si>
  <si>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</si>
  <si>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</si>
  <si>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</si>
  <si>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</si>
  <si>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</si>
  <si>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</si>
  <si>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</si>
  <si>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</si>
  <si>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</si>
  <si>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</si>
  <si>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</si>
  <si>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</si>
  <si>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</si>
  <si>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</si>
  <si>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</si>
  <si>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</si>
  <si>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</si>
  <si>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</si>
  <si>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</si>
  <si>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</si>
  <si>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</si>
  <si>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</si>
  <si>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</si>
  <si>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</si>
  <si>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</si>
  <si>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</si>
  <si>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</si>
  <si>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</si>
  <si>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</si>
  <si>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</si>
  <si>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</si>
  <si>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</si>
  <si>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</si>
  <si>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</si>
  <si>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</si>
  <si>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</si>
  <si>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</si>
  <si>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</si>
  <si>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</si>
  <si>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</si>
  <si>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</si>
  <si>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</si>
  <si>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</si>
  <si>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</si>
  <si>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</si>
  <si>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</si>
  <si>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</si>
  <si>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</si>
  <si>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</si>
  <si>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</si>
  <si>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</si>
  <si>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</si>
  <si>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</si>
  <si>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</si>
  <si>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</si>
  <si>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</si>
  <si>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</si>
  <si>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</si>
  <si>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</si>
  <si>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</si>
  <si>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</si>
  <si>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</si>
  <si>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</si>
  <si>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</si>
  <si>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</si>
  <si>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</si>
  <si>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</si>
  <si>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</si>
  <si>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</si>
  <si>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</si>
  <si>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</si>
  <si>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</si>
  <si>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</si>
  <si>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</si>
  <si>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</si>
  <si>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</si>
  <si>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</si>
  <si>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</si>
  <si>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</si>
  <si>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</si>
  <si>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</si>
  <si>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</si>
  <si>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</si>
  <si>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</si>
  <si>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</si>
  <si>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</si>
  <si>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</si>
  <si>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</si>
  <si>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</si>
  <si>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</si>
  <si>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</si>
  <si>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</si>
  <si>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</si>
  <si>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</si>
  <si>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</si>
  <si>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</si>
  <si>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</si>
  <si>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</si>
  <si>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</si>
  <si>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</si>
  <si>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</si>
  <si>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</si>
  <si>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</si>
  <si>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</si>
  <si>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</si>
  <si>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</si>
  <si>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</si>
  <si>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</si>
  <si>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</si>
  <si>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</si>
  <si>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</si>
  <si>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</si>
  <si>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</si>
  <si>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</si>
  <si>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</si>
  <si>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</si>
  <si>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</si>
  <si>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</si>
  <si>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</si>
  <si>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</si>
  <si>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</si>
  <si>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</si>
  <si>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</si>
  <si>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</si>
  <si>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</si>
  <si>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</si>
  <si>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</si>
  <si>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</si>
  <si>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</si>
  <si>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</si>
  <si>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</si>
  <si>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</si>
  <si>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</si>
  <si>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</si>
  <si>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</si>
  <si>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</si>
  <si>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</si>
  <si>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</si>
  <si>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</si>
  <si>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</si>
  <si>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</si>
  <si>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</si>
  <si>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</si>
  <si>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</si>
  <si>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</si>
  <si>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</si>
  <si>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</si>
  <si>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</si>
  <si>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</si>
  <si>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</si>
  <si>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</si>
  <si>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</si>
  <si>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</si>
  <si>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</si>
  <si>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</si>
  <si>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</si>
  <si>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</si>
  <si>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</si>
  <si>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</si>
  <si>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</si>
  <si>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</si>
  <si>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</si>
  <si>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</si>
  <si>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</si>
  <si>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</si>
  <si>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</si>
  <si>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</si>
  <si>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</si>
  <si>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</si>
  <si>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</si>
  <si>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</si>
  <si>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</si>
  <si>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</si>
  <si>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</si>
  <si>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</si>
  <si>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</si>
  <si>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</si>
  <si>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</si>
  <si>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</si>
  <si>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</si>
  <si>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</si>
  <si>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</si>
  <si>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</si>
  <si>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</si>
  <si>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</si>
  <si>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</si>
  <si>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</si>
  <si>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</si>
  <si>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</si>
  <si>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</si>
  <si>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</si>
  <si>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</si>
  <si>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</si>
  <si>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</si>
  <si>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</si>
  <si>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</si>
  <si>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</si>
  <si>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</si>
  <si>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</si>
  <si>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</si>
  <si>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</si>
  <si>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</si>
  <si>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</si>
  <si>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</si>
  <si>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</si>
  <si>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</si>
  <si>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</si>
  <si>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</si>
  <si>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</si>
  <si>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</si>
  <si>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</si>
  <si>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</si>
  <si>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</si>
  <si>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</si>
  <si>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</si>
  <si>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</si>
  <si>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</si>
  <si>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</si>
  <si>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</si>
  <si>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</si>
  <si>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</si>
  <si>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</si>
  <si>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</si>
  <si>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</si>
  <si>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</si>
  <si>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</si>
  <si>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</si>
  <si>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</si>
  <si>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</si>
  <si>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</si>
  <si>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</si>
  <si>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</si>
  <si>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</si>
  <si>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</si>
  <si>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</si>
  <si>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</si>
  <si>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</si>
  <si>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</si>
  <si>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</si>
  <si>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</si>
  <si>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</si>
  <si>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</si>
  <si>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</si>
  <si>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</si>
  <si>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</si>
  <si>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</si>
  <si>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</si>
  <si>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</si>
  <si>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</si>
  <si>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</si>
  <si>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</si>
  <si>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</si>
  <si>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</si>
  <si>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</si>
  <si>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</si>
  <si>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</si>
  <si>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</si>
  <si>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</si>
  <si>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</si>
  <si>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</si>
  <si>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</si>
  <si>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</si>
  <si>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</si>
  <si>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</si>
  <si>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</si>
  <si>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</si>
  <si>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</si>
  <si>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</si>
  <si>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</si>
  <si>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</si>
  <si>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</si>
  <si>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</si>
  <si>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</si>
  <si>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</si>
  <si>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</si>
  <si>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</si>
  <si>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</si>
  <si>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</si>
  <si>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</si>
  <si>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</si>
  <si>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</si>
  <si>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</si>
  <si>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</si>
  <si>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</si>
  <si>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</si>
  <si>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</si>
  <si>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</si>
  <si>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</si>
  <si>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</si>
  <si>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</si>
  <si>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</si>
  <si>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</si>
  <si>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</si>
  <si>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</si>
  <si>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</si>
  <si>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</si>
  <si>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</si>
  <si>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</si>
  <si>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</si>
  <si>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</si>
  <si>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</si>
  <si>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</si>
  <si>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</si>
  <si>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</si>
  <si>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</si>
  <si>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</si>
  <si>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</si>
  <si>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</si>
  <si>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</si>
  <si>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</si>
  <si>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</si>
  <si>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</si>
  <si>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</si>
  <si>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</si>
  <si>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</si>
  <si>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</si>
  <si>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</si>
  <si>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</si>
  <si>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</si>
  <si>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</si>
  <si>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</si>
  <si>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</si>
  <si>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</si>
  <si>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</si>
  <si>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</si>
  <si>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</si>
  <si>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</si>
  <si>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</si>
  <si>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</si>
  <si>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</si>
  <si>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</si>
  <si>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</si>
  <si>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</si>
  <si>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</si>
  <si>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</si>
  <si>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</si>
  <si>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</si>
  <si>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</si>
  <si>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</si>
  <si>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</si>
  <si>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</si>
  <si>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</si>
  <si>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</si>
  <si>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</si>
  <si>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</si>
  <si>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</si>
  <si>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</si>
  <si>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</si>
  <si>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</si>
  <si>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</si>
  <si>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</si>
  <si>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</si>
  <si>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</si>
  <si>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</si>
  <si>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</si>
  <si>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</si>
  <si>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</si>
  <si>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</si>
  <si>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</si>
  <si>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</si>
  <si>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</si>
  <si>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</si>
  <si>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</si>
  <si>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</si>
  <si>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</si>
  <si>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</si>
  <si>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</si>
  <si>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</si>
  <si>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</si>
  <si>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</si>
  <si>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</si>
  <si>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</si>
  <si>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</si>
  <si>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</si>
  <si>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</si>
  <si>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</si>
  <si>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</si>
  <si>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</si>
  <si>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</si>
  <si>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</si>
  <si>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</si>
  <si>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</si>
  <si>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</si>
  <si>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</si>
  <si>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</si>
  <si>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</si>
  <si>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</si>
  <si>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</si>
  <si>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</si>
  <si>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</si>
  <si>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</si>
  <si>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</si>
  <si>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</si>
  <si>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</si>
  <si>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</si>
  <si>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</si>
  <si>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</si>
  <si>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</si>
  <si>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</si>
  <si>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</si>
  <si>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</si>
  <si>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</si>
  <si>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</si>
  <si>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</si>
  <si>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</si>
  <si>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</si>
  <si>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</si>
  <si>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</si>
  <si>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</si>
  <si>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</si>
  <si>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</si>
  <si>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</si>
  <si>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</si>
  <si>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</si>
  <si>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</si>
  <si>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</si>
  <si>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</si>
  <si>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</si>
  <si>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</si>
  <si>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</si>
  <si>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</si>
  <si>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</si>
  <si>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</si>
  <si>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</si>
  <si>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</si>
  <si>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</si>
  <si>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</si>
  <si>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</si>
  <si>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</si>
  <si>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</si>
  <si>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</si>
  <si>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</si>
  <si>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</si>
  <si>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</si>
  <si>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</si>
  <si>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</si>
  <si>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</si>
  <si>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</si>
  <si>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</si>
  <si>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</si>
  <si>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</si>
  <si>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</si>
  <si>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</si>
  <si>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</si>
  <si>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</si>
  <si>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</si>
  <si>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</si>
  <si>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</si>
  <si>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</si>
  <si>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</si>
  <si>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</si>
  <si>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</si>
  <si>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</si>
  <si>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</si>
  <si>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</si>
  <si>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</si>
  <si>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</si>
  <si>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</si>
  <si>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</si>
  <si>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</si>
  <si>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</si>
  <si>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</si>
  <si>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</si>
  <si>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</si>
  <si>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</si>
  <si>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</si>
  <si>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</si>
  <si>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</si>
  <si>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</si>
  <si>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</si>
  <si>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</si>
  <si>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</si>
  <si>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</si>
  <si>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</si>
  <si>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</si>
  <si>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</si>
  <si>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</si>
  <si>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</si>
  <si>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</si>
  <si>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</si>
  <si>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</si>
  <si>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</si>
  <si>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</si>
  <si>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</si>
  <si>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</si>
  <si>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</si>
  <si>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</si>
  <si>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</si>
  <si>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</si>
  <si>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</si>
  <si>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</si>
  <si>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</si>
  <si>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</si>
  <si>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</si>
  <si>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</si>
  <si>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</si>
  <si>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</si>
  <si>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</si>
  <si>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</si>
  <si>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</si>
  <si>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</si>
  <si>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</si>
  <si>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</si>
  <si>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</si>
  <si>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</si>
  <si>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</si>
  <si>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</si>
  <si>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</si>
  <si>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</si>
  <si>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</si>
  <si>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</si>
  <si>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</si>
  <si>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</si>
  <si>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</si>
  <si>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</si>
  <si>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</si>
  <si>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</si>
  <si>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</si>
  <si>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</si>
  <si>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</si>
  <si>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</si>
  <si>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</si>
  <si>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</si>
  <si>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</si>
  <si>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</si>
  <si>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</si>
  <si>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</si>
  <si>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</si>
  <si>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</si>
  <si>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</si>
  <si>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</si>
  <si>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</si>
  <si>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</si>
  <si>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</si>
  <si>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</si>
  <si>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</si>
  <si>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</si>
  <si>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</si>
  <si>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</si>
  <si>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</si>
  <si>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</si>
  <si>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</si>
  <si>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</si>
  <si>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</si>
  <si>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</si>
  <si>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</si>
  <si>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</si>
  <si>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</si>
  <si>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</si>
  <si>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</si>
  <si>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</si>
  <si>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</si>
  <si>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</si>
  <si>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</si>
  <si>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</si>
  <si>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</si>
  <si>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</si>
  <si>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</si>
  <si>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</si>
  <si>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</si>
  <si>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</si>
  <si>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</si>
  <si>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</si>
  <si>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</si>
  <si>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</si>
  <si>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</si>
  <si>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</si>
  <si>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</si>
  <si>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</si>
  <si>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</si>
  <si>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</si>
  <si>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</si>
  <si>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</si>
  <si>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</si>
  <si>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</si>
  <si>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</si>
  <si>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</si>
  <si>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</si>
  <si>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</si>
  <si>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</si>
  <si>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</si>
  <si>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</si>
  <si>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</si>
  <si>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</si>
  <si>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</si>
  <si>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</si>
  <si>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</si>
  <si>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</si>
  <si>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</si>
  <si>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</si>
  <si>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</si>
  <si>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</si>
  <si>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</si>
  <si>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</si>
  <si>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</si>
  <si>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</si>
  <si>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</si>
  <si>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</si>
  <si>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</si>
  <si>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</si>
  <si>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</si>
  <si>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</si>
  <si>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</si>
  <si>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</si>
  <si>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</si>
  <si>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</si>
  <si>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</si>
  <si>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</si>
  <si>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</si>
  <si>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</si>
  <si>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</si>
  <si>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</si>
  <si>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</si>
  <si>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</si>
  <si>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</si>
  <si>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</si>
  <si>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</si>
  <si>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</si>
  <si>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</si>
  <si>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</si>
  <si>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</si>
  <si>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</si>
  <si>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</si>
  <si>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</si>
  <si>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</si>
  <si>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</si>
  <si>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</si>
  <si>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</si>
  <si>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</si>
  <si>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</si>
  <si>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</si>
  <si>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</si>
  <si>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</si>
  <si>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</si>
  <si>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</si>
  <si>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</si>
  <si>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</si>
  <si>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</si>
  <si>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</si>
  <si>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</si>
  <si>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</si>
  <si>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</si>
  <si>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</si>
  <si>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</si>
  <si>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</si>
  <si>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</si>
  <si>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</si>
  <si>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</si>
  <si>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</si>
  <si>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</si>
  <si>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</si>
  <si>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</si>
  <si>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</si>
  <si>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</si>
  <si>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</si>
  <si>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</si>
  <si>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</si>
  <si>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</si>
  <si>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</si>
  <si>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</si>
  <si>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</si>
  <si>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</si>
  <si>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</si>
  <si>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</si>
  <si>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</si>
  <si>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</si>
  <si>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</si>
  <si>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</si>
  <si>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</si>
  <si>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</si>
  <si>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</si>
  <si>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</si>
  <si>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</si>
  <si>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</si>
  <si>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</si>
  <si>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</si>
  <si>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</si>
  <si>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</si>
  <si>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</si>
  <si>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</si>
  <si>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</si>
  <si>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</si>
  <si>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</si>
  <si>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</si>
  <si>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</si>
  <si>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</si>
  <si>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</si>
  <si>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</si>
  <si>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</si>
  <si>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</si>
  <si>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</si>
  <si>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</si>
  <si>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</si>
  <si>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</si>
  <si>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</si>
  <si>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</si>
  <si>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</si>
  <si>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</si>
  <si>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</si>
  <si>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</si>
  <si>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</si>
  <si>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</si>
  <si>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</si>
  <si>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</si>
  <si>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</si>
  <si>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</si>
  <si>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</si>
  <si>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</si>
  <si>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</si>
  <si>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</si>
  <si>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</si>
  <si>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</si>
  <si>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</si>
  <si>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</si>
  <si>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</si>
  <si>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</si>
  <si>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</si>
  <si>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</si>
  <si>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</si>
  <si>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</si>
  <si>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</si>
  <si>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</si>
  <si>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</si>
  <si>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</si>
  <si>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</si>
  <si>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</si>
  <si>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</si>
  <si>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</si>
  <si>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</si>
  <si>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</si>
  <si>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</si>
  <si>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</si>
  <si>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</si>
  <si>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</si>
  <si>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</si>
  <si>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</si>
  <si>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</si>
  <si>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</si>
  <si>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</si>
  <si>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</si>
  <si>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</si>
  <si>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</si>
  <si>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</si>
  <si>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</si>
  <si>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</si>
  <si>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</si>
  <si>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</si>
  <si>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</si>
  <si>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</si>
  <si>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</si>
  <si>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</si>
  <si>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</si>
  <si>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</si>
  <si>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</si>
  <si>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</si>
  <si>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</si>
  <si>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</si>
  <si>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</si>
  <si>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</si>
  <si>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</si>
  <si>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</si>
  <si>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</si>
  <si>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</si>
  <si>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</si>
  <si>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</si>
  <si>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</si>
  <si>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</si>
  <si>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</si>
  <si>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</si>
  <si>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</si>
  <si>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</si>
  <si>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</si>
  <si>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</si>
  <si>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</si>
  <si>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</si>
  <si>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</si>
  <si>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</si>
  <si>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</si>
  <si>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</si>
  <si>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</si>
  <si>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</si>
  <si>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</si>
  <si>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</si>
  <si>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</si>
  <si>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</si>
  <si>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</si>
  <si>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</si>
  <si>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</si>
  <si>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</si>
  <si>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</si>
  <si>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</si>
  <si>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</si>
  <si>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</si>
  <si>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</si>
  <si>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</si>
  <si>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</si>
  <si>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</si>
  <si>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</si>
  <si>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</si>
  <si>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</si>
  <si>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</si>
  <si>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</si>
  <si>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</si>
  <si>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</si>
  <si>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</si>
  <si>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</si>
  <si>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</si>
  <si>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</si>
  <si>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</si>
  <si>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</si>
  <si>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</si>
  <si>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</si>
  <si>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</si>
  <si>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</si>
  <si>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</si>
  <si>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</si>
  <si>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</si>
  <si>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</si>
  <si>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</si>
  <si>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</si>
  <si>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</si>
  <si>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</si>
  <si>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</si>
  <si>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</si>
  <si>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</si>
  <si>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</si>
  <si>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</si>
  <si>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</si>
  <si>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</si>
  <si>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</si>
  <si>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</si>
  <si>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</si>
  <si>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</si>
  <si>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</si>
  <si>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</si>
  <si>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</si>
  <si>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</si>
  <si>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</si>
  <si>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</si>
  <si>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</si>
  <si>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</si>
  <si>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</si>
  <si>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</si>
  <si>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</si>
  <si>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</si>
  <si>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</si>
  <si>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</si>
  <si>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</si>
  <si>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</si>
  <si>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</si>
  <si>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</si>
  <si>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</si>
  <si>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</si>
  <si>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</si>
  <si>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</si>
  <si>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</si>
  <si>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</si>
  <si>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</si>
  <si>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</si>
  <si>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</si>
  <si>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</si>
  <si>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</si>
  <si>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</si>
  <si>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</si>
  <si>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</si>
  <si>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</si>
  <si>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</si>
  <si>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</si>
  <si>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</si>
  <si>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</si>
  <si>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</si>
  <si>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</si>
  <si>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</si>
  <si>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</si>
  <si>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</si>
  <si>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</si>
  <si>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</si>
  <si>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</si>
  <si>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</si>
  <si>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</si>
  <si>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</si>
  <si>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</si>
  <si>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</si>
  <si>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</si>
  <si>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</si>
  <si>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</si>
  <si>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</si>
  <si>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</si>
  <si>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</si>
  <si>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</si>
  <si>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</si>
  <si>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</si>
  <si>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</si>
  <si>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</si>
  <si>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</si>
  <si>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</si>
  <si>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</si>
  <si>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</si>
  <si>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</si>
  <si>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</si>
  <si>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</si>
  <si>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</si>
  <si>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</si>
  <si>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</si>
  <si>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</si>
  <si>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</si>
  <si>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</si>
  <si>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</si>
  <si>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</si>
  <si>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</si>
  <si>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</si>
  <si>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</si>
  <si>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</si>
  <si>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</si>
  <si>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</si>
  <si>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</si>
  <si>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</si>
  <si>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</si>
  <si>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</si>
  <si>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</si>
  <si>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</si>
  <si>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</si>
  <si>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</si>
  <si>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</si>
  <si>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</si>
  <si>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</si>
  <si>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</si>
  <si>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</si>
  <si>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</si>
  <si>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</si>
  <si>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</si>
  <si>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</si>
  <si>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</si>
  <si>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</si>
  <si>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</si>
  <si>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</si>
  <si>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</si>
  <si>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</si>
  <si>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</si>
  <si>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</si>
  <si>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</si>
  <si>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</si>
  <si>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</si>
  <si>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</si>
  <si>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</si>
  <si>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</si>
  <si>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</si>
  <si>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</si>
  <si>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</si>
  <si>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</si>
  <si>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</si>
  <si>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</si>
  <si>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</si>
  <si>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</si>
  <si>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</si>
  <si>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</si>
  <si>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</si>
  <si>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</si>
  <si>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</si>
  <si>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</si>
  <si>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</si>
  <si>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</si>
  <si>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</si>
  <si>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</si>
  <si>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</si>
  <si>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</si>
  <si>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</si>
  <si>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</si>
  <si>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</si>
  <si>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</si>
  <si>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</si>
  <si>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</si>
  <si>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</si>
  <si>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</si>
  <si>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</si>
  <si>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</si>
  <si>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</si>
  <si>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</si>
  <si>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</si>
  <si>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</si>
  <si>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</si>
  <si>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</si>
  <si>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</si>
  <si>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</si>
  <si>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</si>
  <si>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</si>
  <si>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</si>
  <si>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</si>
  <si>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</si>
  <si>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</si>
  <si>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</si>
  <si>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</si>
  <si>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</si>
  <si>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</si>
  <si>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</si>
  <si>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</si>
  <si>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</si>
  <si>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</si>
  <si>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</si>
  <si>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</si>
  <si>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</si>
  <si>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</si>
  <si>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</si>
  <si>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</si>
  <si>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</si>
  <si>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</si>
  <si>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</si>
  <si>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</si>
  <si>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</si>
  <si>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</si>
  <si>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</si>
  <si>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</si>
  <si>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</si>
  <si>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</si>
  <si>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</si>
  <si>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</si>
  <si>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</si>
  <si>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</si>
  <si>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</si>
  <si>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</si>
  <si>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</si>
  <si>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</si>
  <si>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</si>
  <si>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</si>
  <si>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</si>
  <si>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</si>
  <si>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</si>
  <si>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</si>
  <si>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</si>
  <si>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</si>
  <si>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</si>
  <si>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</si>
  <si>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</si>
  <si>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</si>
  <si>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</si>
  <si>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</si>
  <si>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</si>
  <si>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</si>
  <si>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</si>
  <si>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</si>
  <si>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</si>
  <si>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</si>
  <si>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</si>
  <si>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</si>
  <si>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</si>
  <si>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</si>
  <si>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</si>
  <si>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</si>
  <si>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</si>
  <si>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</si>
  <si>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</si>
  <si>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</si>
  <si>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</si>
  <si>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</si>
  <si>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</si>
  <si>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</si>
  <si>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</si>
  <si>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</si>
  <si>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</si>
  <si>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</si>
  <si>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</si>
  <si>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</si>
  <si>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</si>
  <si>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</si>
  <si>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</si>
  <si>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</si>
  <si>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</si>
  <si>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</si>
  <si>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</si>
  <si>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</si>
  <si>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</si>
  <si>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</si>
  <si>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</si>
  <si>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</si>
  <si>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</si>
  <si>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</si>
  <si>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</si>
  <si>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</si>
  <si>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</si>
  <si>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</si>
  <si>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</si>
  <si>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</si>
  <si>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</si>
  <si>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</si>
  <si>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</si>
  <si>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</si>
  <si>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</si>
  <si>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</si>
  <si>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</si>
  <si>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</si>
  <si>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</si>
  <si>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</si>
  <si>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</si>
  <si>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</si>
  <si>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</si>
  <si>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</si>
  <si>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</si>
  <si>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</si>
  <si>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</si>
  <si>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</si>
  <si>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</si>
  <si>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</si>
  <si>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</si>
  <si>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</si>
  <si>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</si>
  <si>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</si>
  <si>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</si>
  <si>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</si>
  <si>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</si>
  <si>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</si>
  <si>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</si>
  <si>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</si>
  <si>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</si>
  <si>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</si>
  <si>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</si>
  <si>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</si>
  <si>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</si>
  <si>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</si>
  <si>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</si>
  <si>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</si>
  <si>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</si>
  <si>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</si>
  <si>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</si>
  <si>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</si>
  <si>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</si>
  <si>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</si>
  <si>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</si>
  <si>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</si>
  <si>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</si>
  <si>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</si>
  <si>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</si>
  <si>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</si>
  <si>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</si>
  <si>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</si>
  <si>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</si>
  <si>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</si>
  <si>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</si>
  <si>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</si>
  <si>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</si>
  <si>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</si>
  <si>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</si>
  <si>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</si>
  <si>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</si>
  <si>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</si>
  <si>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</si>
  <si>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</si>
  <si>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</si>
  <si>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</si>
  <si>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</si>
  <si>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</si>
  <si>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</si>
  <si>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</si>
  <si>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</si>
  <si>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</si>
  <si>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</si>
  <si>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</si>
  <si>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</si>
  <si>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</si>
  <si>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</si>
  <si>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</si>
  <si>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</si>
  <si>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</si>
  <si>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</si>
  <si>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</si>
  <si>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</si>
  <si>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</si>
  <si>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</si>
  <si>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</si>
  <si>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</si>
  <si>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</si>
  <si>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</si>
  <si>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</si>
  <si>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</si>
  <si>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</si>
  <si>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</si>
  <si>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</si>
  <si>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</si>
  <si>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</si>
  <si>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</si>
  <si>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</si>
  <si>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</si>
  <si>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</si>
  <si>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</si>
  <si>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</si>
  <si>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</si>
  <si>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</si>
  <si>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</si>
  <si>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</si>
  <si>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</si>
  <si>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</si>
  <si>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</si>
  <si>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</si>
  <si>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</si>
  <si>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</si>
  <si>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</si>
  <si>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</si>
  <si>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</si>
  <si>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</si>
  <si>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</si>
  <si>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</si>
  <si>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</si>
  <si>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</si>
  <si>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</si>
  <si>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</si>
  <si>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</si>
  <si>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</si>
  <si>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</si>
  <si>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</si>
  <si>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</si>
  <si>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</si>
  <si>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</si>
  <si>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</si>
  <si>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</si>
  <si>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</si>
  <si>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</si>
  <si>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</si>
  <si>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</si>
  <si>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</si>
  <si>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</si>
  <si>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</si>
  <si>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</si>
  <si>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</si>
  <si>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</si>
  <si>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</si>
  <si>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</si>
  <si>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</si>
  <si>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</si>
  <si>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</si>
  <si>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</si>
  <si>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</si>
  <si>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</si>
  <si>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</si>
  <si>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</si>
  <si>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</si>
  <si>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</si>
  <si>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</si>
  <si>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</si>
  <si>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</si>
  <si>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</si>
  <si>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</si>
  <si>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</si>
  <si>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</si>
  <si>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</si>
  <si>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</si>
  <si>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</si>
  <si>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</si>
  <si>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</si>
  <si>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</si>
  <si>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</si>
  <si>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</si>
  <si>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</si>
  <si>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</si>
  <si>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</si>
  <si>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</si>
  <si>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</si>
  <si>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</si>
  <si>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</si>
  <si>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</si>
  <si>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</si>
  <si>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</si>
  <si>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</si>
  <si>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</si>
  <si>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</si>
  <si>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</si>
  <si>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</si>
  <si>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</si>
  <si>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</si>
  <si>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</si>
  <si>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</si>
  <si>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</si>
  <si>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</si>
  <si>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</si>
  <si>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</si>
  <si>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</si>
  <si>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</si>
  <si>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</si>
  <si>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</si>
  <si>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</si>
  <si>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</si>
  <si>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</si>
  <si>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</si>
  <si>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</si>
  <si>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</si>
  <si>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</si>
  <si>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</si>
  <si>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</si>
  <si>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</si>
  <si>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</si>
  <si>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</si>
  <si>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</si>
  <si>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</si>
  <si>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</si>
  <si>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</si>
  <si>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</si>
  <si>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</si>
  <si>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</si>
  <si>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</si>
  <si>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</si>
  <si>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</si>
  <si>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</si>
  <si>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</si>
  <si>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</si>
  <si>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</si>
  <si>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</si>
  <si>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</si>
  <si>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</si>
  <si>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</si>
  <si>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</si>
  <si>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</si>
  <si>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</si>
  <si>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</si>
  <si>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</si>
  <si>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</si>
  <si>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</si>
  <si>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</si>
  <si>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</si>
  <si>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</si>
  <si>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</si>
  <si>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</si>
  <si>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</si>
  <si>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</si>
  <si>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</si>
  <si>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</si>
  <si>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</si>
  <si>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</si>
  <si>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</si>
  <si>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</si>
  <si>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</si>
  <si>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</si>
  <si>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</si>
  <si>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</si>
  <si>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</si>
  <si>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</si>
  <si>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</si>
  <si>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</si>
  <si>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</si>
  <si>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</si>
  <si>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</si>
  <si>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</si>
  <si>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</si>
  <si>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</si>
  <si>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</si>
  <si>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</si>
  <si>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</si>
  <si>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</si>
  <si>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</si>
  <si>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</si>
  <si>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</si>
  <si>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</si>
  <si>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</si>
  <si>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</si>
  <si>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</si>
  <si>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</si>
  <si>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</si>
  <si>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</si>
  <si>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</si>
  <si>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</si>
  <si>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</si>
  <si>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</si>
  <si>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</si>
  <si>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</si>
  <si>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</si>
  <si>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</si>
  <si>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</si>
  <si>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</si>
  <si>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</si>
  <si>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</si>
  <si>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</si>
  <si>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</si>
  <si>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</si>
  <si>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</si>
  <si>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</si>
  <si>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</si>
  <si>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</si>
  <si>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</si>
  <si>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</si>
  <si>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</si>
  <si>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</si>
  <si>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</si>
  <si>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</si>
  <si>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</si>
  <si>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</si>
  <si>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</si>
  <si>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</si>
  <si>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</si>
  <si>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</si>
  <si>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</si>
  <si>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</si>
  <si>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</si>
  <si>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</si>
  <si>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</si>
  <si>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</si>
  <si>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</si>
  <si>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</si>
  <si>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</si>
  <si>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</si>
  <si>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</si>
  <si>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</si>
  <si>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</si>
  <si>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</si>
  <si>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</si>
  <si>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</si>
  <si>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</si>
  <si>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</si>
  <si>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</si>
  <si>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</si>
  <si>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</si>
  <si>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</si>
  <si>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</si>
  <si>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</si>
  <si>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</si>
  <si>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</si>
  <si>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</si>
  <si>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</si>
  <si>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</si>
  <si>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</si>
  <si>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</si>
  <si>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</si>
  <si>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</si>
  <si>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</si>
  <si>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</si>
  <si>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</si>
  <si>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</si>
  <si>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</si>
  <si>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</si>
  <si>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</si>
  <si>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</si>
  <si>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</si>
  <si>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</si>
  <si>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</si>
  <si>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</si>
  <si>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</si>
  <si>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</si>
  <si>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</si>
  <si>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</si>
  <si>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</si>
  <si>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</si>
  <si>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</si>
  <si>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</si>
  <si>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</si>
  <si>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</si>
  <si>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</si>
  <si>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</si>
  <si>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</si>
  <si>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</si>
  <si>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</si>
  <si>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</si>
  <si>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</si>
  <si>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</si>
  <si>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</si>
  <si>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</si>
  <si>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</si>
  <si>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</si>
  <si>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</si>
  <si>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</si>
  <si>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</si>
  <si>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</si>
  <si>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</si>
  <si>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</si>
  <si>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</si>
  <si>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</si>
  <si>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</si>
  <si>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</si>
  <si>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</si>
  <si>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</si>
  <si>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</si>
  <si>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</si>
  <si>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</si>
  <si>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</si>
  <si>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</si>
  <si>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</si>
  <si>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</si>
  <si>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</si>
  <si>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</si>
  <si>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</si>
  <si>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</si>
  <si>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</si>
  <si>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</si>
  <si>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</si>
  <si>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</si>
  <si>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</si>
  <si>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</si>
  <si>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</si>
  <si>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</si>
  <si>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</si>
  <si>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</si>
  <si>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</si>
  <si>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</si>
  <si>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</si>
  <si>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</si>
  <si>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</si>
  <si>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</si>
  <si>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</si>
  <si>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</si>
  <si>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</si>
  <si>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</si>
  <si>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</si>
  <si>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</si>
  <si>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</si>
  <si>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</si>
  <si>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</si>
  <si>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</si>
  <si>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</si>
  <si>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</si>
  <si>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</si>
  <si>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</si>
  <si>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</si>
  <si>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</si>
  <si>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</si>
  <si>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</si>
  <si>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</si>
  <si>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</si>
  <si>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</si>
  <si>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</si>
  <si>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</si>
  <si>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</si>
  <si>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</si>
  <si>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</si>
  <si>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</si>
  <si>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</si>
  <si>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</si>
  <si>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</si>
  <si>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</si>
  <si>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</si>
  <si>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</si>
  <si>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</si>
  <si>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</si>
  <si>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</si>
  <si>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</si>
  <si>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</si>
  <si>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</si>
  <si>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</si>
  <si>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</si>
  <si>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</si>
  <si>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</si>
  <si>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</si>
  <si>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</si>
  <si>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</si>
  <si>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</si>
  <si>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</si>
  <si>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</si>
  <si>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</si>
  <si>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</si>
  <si>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</si>
  <si>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</si>
  <si>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</si>
  <si>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</si>
  <si>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</si>
  <si>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</si>
  <si>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</si>
  <si>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</si>
  <si>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</si>
  <si>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</si>
  <si>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</si>
  <si>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</si>
  <si>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</si>
  <si>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</si>
  <si>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</si>
  <si>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</si>
  <si>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</si>
  <si>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</si>
  <si>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</si>
  <si>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</si>
  <si>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</si>
  <si>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</si>
  <si>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</si>
  <si>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</si>
  <si>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</si>
  <si>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</si>
  <si>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</si>
  <si>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</si>
  <si>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</si>
  <si>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</si>
  <si>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</si>
  <si>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</si>
  <si>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</si>
  <si>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</si>
  <si>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</si>
  <si>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</si>
  <si>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</si>
  <si>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</si>
  <si>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</si>
  <si>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</si>
  <si>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</si>
  <si>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</si>
  <si>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</si>
  <si>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</si>
  <si>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</si>
  <si>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</si>
  <si>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</si>
  <si>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</si>
  <si>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</si>
  <si>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</si>
  <si>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</si>
  <si>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</si>
  <si>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</si>
  <si>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</si>
  <si>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</si>
  <si>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</si>
  <si>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</si>
  <si>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</si>
  <si>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</si>
  <si>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</si>
  <si>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</si>
  <si>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</si>
  <si>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</si>
  <si>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</si>
  <si>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</si>
  <si>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</si>
  <si>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</si>
  <si>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</si>
  <si>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</si>
  <si>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</si>
  <si>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</si>
  <si>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</si>
  <si>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</si>
  <si>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</si>
  <si>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</si>
  <si>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</si>
  <si>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</si>
  <si>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</si>
  <si>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</si>
  <si>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</si>
  <si>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</si>
  <si>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</si>
  <si>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</si>
  <si>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</si>
  <si>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</si>
  <si>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</si>
  <si>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</si>
  <si>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</si>
  <si>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</si>
  <si>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</si>
  <si>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</si>
  <si>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</si>
  <si>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</si>
  <si>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</si>
  <si>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</si>
  <si>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</si>
  <si>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</si>
  <si>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</si>
  <si>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</si>
  <si>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</si>
  <si>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</si>
  <si>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</si>
  <si>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</si>
  <si>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</si>
  <si>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</si>
  <si>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</si>
  <si>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</si>
  <si>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</si>
  <si>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</si>
  <si>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</si>
  <si>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</si>
  <si>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</si>
  <si>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</si>
  <si>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</si>
  <si>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</si>
  <si>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</si>
  <si>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</si>
  <si>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</si>
  <si>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</si>
  <si>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</si>
  <si>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</si>
  <si>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</si>
  <si>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</si>
  <si>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</si>
  <si>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</si>
  <si>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</si>
  <si>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</si>
  <si>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</si>
  <si>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</si>
  <si>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</si>
  <si>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</si>
  <si>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</si>
  <si>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</si>
  <si>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</si>
  <si>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</si>
  <si>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</si>
  <si>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</si>
  <si>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</si>
  <si>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</si>
  <si>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</si>
  <si>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</si>
  <si>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</si>
  <si>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</si>
  <si>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</si>
  <si>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</si>
  <si>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</si>
  <si>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</si>
  <si>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</si>
  <si>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</si>
  <si>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</si>
  <si>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</si>
  <si>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</si>
  <si>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</si>
  <si>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</si>
  <si>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</si>
  <si>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</si>
  <si>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</si>
  <si>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</si>
  <si>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</si>
  <si>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</si>
  <si>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</si>
  <si>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</si>
  <si>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</si>
  <si>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</si>
  <si>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</si>
  <si>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</si>
  <si>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</si>
  <si>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</si>
  <si>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</si>
  <si>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</si>
  <si>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</si>
  <si>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</si>
  <si>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</si>
  <si>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</si>
  <si>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</si>
  <si>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</si>
  <si>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</si>
  <si>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</si>
  <si>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</si>
  <si>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</si>
  <si>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</si>
  <si>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</si>
  <si>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</si>
  <si>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</si>
  <si>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</si>
  <si>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</si>
  <si>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</si>
  <si>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</si>
  <si>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</si>
  <si>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</si>
  <si>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</si>
  <si>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</si>
  <si>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</si>
  <si>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</si>
  <si>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</si>
  <si>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</si>
  <si>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</si>
  <si>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</si>
  <si>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</si>
  <si>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</si>
  <si>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</si>
  <si>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</si>
  <si>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</si>
  <si>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</si>
  <si>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</si>
  <si>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</si>
  <si>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</si>
  <si>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</si>
  <si>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</si>
  <si>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</si>
  <si>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</si>
  <si>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</si>
  <si>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</si>
  <si>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</si>
  <si>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</si>
  <si>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</si>
  <si>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</si>
  <si>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</si>
  <si>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</si>
  <si>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</si>
  <si>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</si>
  <si>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</si>
  <si>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</si>
  <si>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</si>
  <si>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</si>
  <si>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</si>
  <si>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</si>
  <si>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</si>
  <si>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</si>
  <si>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</si>
  <si>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</si>
  <si>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</si>
  <si>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</si>
  <si>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</si>
  <si>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</si>
  <si>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</si>
  <si>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</si>
  <si>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</si>
  <si>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</si>
  <si>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</si>
  <si>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</si>
  <si>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</si>
  <si>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</si>
  <si>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</si>
  <si>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</si>
  <si>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</si>
  <si>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</si>
  <si>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</si>
  <si>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</si>
  <si>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</si>
  <si>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</si>
  <si>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</si>
  <si>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</si>
  <si>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</si>
  <si>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</si>
  <si>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</si>
  <si>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</si>
  <si>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</si>
  <si>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</si>
  <si>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</si>
  <si>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</si>
  <si>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</si>
  <si>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</si>
  <si>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</si>
  <si>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</si>
  <si>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</si>
  <si>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</si>
  <si>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</si>
  <si>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</si>
  <si>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</si>
  <si>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</si>
  <si>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</si>
  <si>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</si>
  <si>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</si>
  <si>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</si>
  <si>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</si>
  <si>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</si>
  <si>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</si>
  <si>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</si>
  <si>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</si>
  <si>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</si>
  <si>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</si>
  <si>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</si>
  <si>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</si>
  <si>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</si>
  <si>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</si>
  <si>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</si>
  <si>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</si>
  <si>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</si>
  <si>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</si>
  <si>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</si>
  <si>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</si>
  <si>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</si>
  <si>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</si>
  <si>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</si>
  <si>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</si>
  <si>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</si>
  <si>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</si>
  <si>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</si>
  <si>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</si>
  <si>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</si>
  <si>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</si>
  <si>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</si>
  <si>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</si>
  <si>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</si>
  <si>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</si>
  <si>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</si>
  <si>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</si>
  <si>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</si>
  <si>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</si>
  <si>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</si>
  <si>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</si>
  <si>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</si>
  <si>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</si>
  <si>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</si>
  <si>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</si>
  <si>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</si>
  <si>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</si>
  <si>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</si>
  <si>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</si>
  <si>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</si>
  <si>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</si>
  <si>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</si>
  <si>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</si>
  <si>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</si>
  <si>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</si>
  <si>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</si>
  <si>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</si>
  <si>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</si>
  <si>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</si>
  <si>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</si>
  <si>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</si>
  <si>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</si>
  <si>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</si>
  <si>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</si>
  <si>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</si>
  <si>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</si>
  <si>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</si>
  <si>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</si>
  <si>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</si>
  <si>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</si>
  <si>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</si>
  <si>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</si>
  <si>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</si>
  <si>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</si>
  <si>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</si>
  <si>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</si>
  <si>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</si>
  <si>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</si>
  <si>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</si>
  <si>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</si>
  <si>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</si>
  <si>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</si>
  <si>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</si>
  <si>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</si>
  <si>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</si>
  <si>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</si>
  <si>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</si>
  <si>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</si>
  <si>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</si>
  <si>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</si>
  <si>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</si>
  <si>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</si>
  <si>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</si>
  <si>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</si>
  <si>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</si>
  <si>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</si>
  <si>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</si>
  <si>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</si>
  <si>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</si>
  <si>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</si>
  <si>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</si>
  <si>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</si>
  <si>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</si>
  <si>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</si>
  <si>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</si>
  <si>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</si>
  <si>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</si>
  <si>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</si>
  <si>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</si>
  <si>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</si>
  <si>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</si>
  <si>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</si>
  <si>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</si>
  <si>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</si>
  <si>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</si>
  <si>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</si>
  <si>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</si>
  <si>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</si>
  <si>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</si>
  <si>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</si>
  <si>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</si>
  <si>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</si>
  <si>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</si>
  <si>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</si>
  <si>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</si>
  <si>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</si>
  <si>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</si>
  <si>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</si>
  <si>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</si>
  <si>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</si>
  <si>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</si>
  <si>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</si>
  <si>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</si>
  <si>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</si>
  <si>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</si>
  <si>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</si>
  <si>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</si>
  <si>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</si>
  <si>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</si>
  <si>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</si>
  <si>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</si>
  <si>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</si>
  <si>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</si>
  <si>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</si>
  <si>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</si>
  <si>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</si>
  <si>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</si>
  <si>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</si>
  <si>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</si>
  <si>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</si>
  <si>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</si>
  <si>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</si>
  <si>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</si>
  <si>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</si>
  <si>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</si>
  <si>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</si>
  <si>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</si>
  <si>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</si>
  <si>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</si>
  <si>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</si>
  <si>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</si>
  <si>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</si>
  <si>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</si>
  <si>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</si>
  <si>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</si>
  <si>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</si>
  <si>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</si>
  <si>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</si>
  <si>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</si>
  <si>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</si>
  <si>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</si>
  <si>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</si>
  <si>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</si>
  <si>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</si>
  <si>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</si>
  <si>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</si>
  <si>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</si>
  <si>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</si>
  <si>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</si>
  <si>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</si>
  <si>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</si>
  <si>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</si>
  <si>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</si>
  <si>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</si>
  <si>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</si>
  <si>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</si>
  <si>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</si>
  <si>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</si>
  <si>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</si>
  <si>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</si>
  <si>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</si>
  <si>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</si>
  <si>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</si>
  <si>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</si>
  <si>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</si>
  <si>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</si>
  <si>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</si>
  <si>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</si>
  <si>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</si>
  <si>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</si>
  <si>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</si>
  <si>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</si>
  <si>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</si>
  <si>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</si>
  <si>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</si>
  <si>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</si>
  <si>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</si>
  <si>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</si>
  <si>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</si>
  <si>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</si>
  <si>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</si>
  <si>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</si>
  <si>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</si>
  <si>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</si>
  <si>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</si>
  <si>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</si>
  <si>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</si>
  <si>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</si>
  <si>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</si>
  <si>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</si>
  <si>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</si>
  <si>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</si>
  <si>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</si>
  <si>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</si>
  <si>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</si>
  <si>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</si>
  <si>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</si>
  <si>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</si>
  <si>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</si>
  <si>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</si>
  <si>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</si>
  <si>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</si>
  <si>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</si>
  <si>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</si>
  <si>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</si>
  <si>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</si>
  <si>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</si>
  <si>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</si>
  <si>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</si>
  <si>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</si>
  <si>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</si>
  <si>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</si>
  <si>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</si>
  <si>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</si>
  <si>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</si>
  <si>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</si>
  <si>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</si>
  <si>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</si>
  <si>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</si>
  <si>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</si>
  <si>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</si>
  <si>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</si>
  <si>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</si>
  <si>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</si>
  <si>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</si>
  <si>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</si>
  <si>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</si>
  <si>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</si>
  <si>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</si>
  <si>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</si>
  <si>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</si>
  <si>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</si>
  <si>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</si>
  <si>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</si>
  <si>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</si>
  <si>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</si>
  <si>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</si>
  <si>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</si>
  <si>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</si>
  <si>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</si>
  <si>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</si>
  <si>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</si>
  <si>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</si>
  <si>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</si>
  <si>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</si>
  <si>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</si>
  <si>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</si>
  <si>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</si>
  <si>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</si>
  <si>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</si>
  <si>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</si>
  <si>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</si>
  <si>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</si>
  <si>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</si>
  <si>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</si>
  <si>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</si>
  <si>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</si>
  <si>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</si>
  <si>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</si>
  <si>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</si>
  <si>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</si>
  <si>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</si>
  <si>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</si>
  <si>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</si>
  <si>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</si>
  <si>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</si>
  <si>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</si>
  <si>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</si>
  <si>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</si>
  <si>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</si>
  <si>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</si>
  <si>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</si>
  <si>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</si>
  <si>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</si>
  <si>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</si>
  <si>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</si>
  <si>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</si>
  <si>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</si>
  <si>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</si>
  <si>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</si>
  <si>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</si>
  <si>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</si>
  <si>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</si>
  <si>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</si>
  <si>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</si>
  <si>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</si>
  <si>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</si>
  <si>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</si>
  <si>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</si>
  <si>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</si>
  <si>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</si>
  <si>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</si>
  <si>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</si>
  <si>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</si>
  <si>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</si>
  <si>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</si>
  <si>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</si>
  <si>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</si>
  <si>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</si>
  <si>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</si>
  <si>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</si>
  <si>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</si>
  <si>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</si>
  <si>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</si>
  <si>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</si>
  <si>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</si>
  <si>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</si>
  <si>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</si>
  <si>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</si>
  <si>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</si>
  <si>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</si>
  <si>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</si>
  <si>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</si>
  <si>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</si>
  <si>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</si>
  <si>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</si>
  <si>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</si>
  <si>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</si>
  <si>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</si>
  <si>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</si>
  <si>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</si>
  <si>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</si>
  <si>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</si>
  <si>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</si>
  <si>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</si>
  <si>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</si>
  <si>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</si>
  <si>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</si>
  <si>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</si>
  <si>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</si>
  <si>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</si>
  <si>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</si>
  <si>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</si>
  <si>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</si>
  <si>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</si>
  <si>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</si>
  <si>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</si>
  <si>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</si>
  <si>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</si>
  <si>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</si>
  <si>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</si>
  <si>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</si>
  <si>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</si>
  <si>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</si>
  <si>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</si>
  <si>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</si>
  <si>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</si>
  <si>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</si>
  <si>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</si>
  <si>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</si>
  <si>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</si>
  <si>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</si>
  <si>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</si>
  <si>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</si>
  <si>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</si>
  <si>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</si>
  <si>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</si>
  <si>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</si>
  <si>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</si>
  <si>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</si>
  <si>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</si>
  <si>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</si>
  <si>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</si>
  <si>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</si>
  <si>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</si>
  <si>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</si>
  <si>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</si>
  <si>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</si>
  <si>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</si>
  <si>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</si>
  <si>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</si>
  <si>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</si>
  <si>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</si>
  <si>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</si>
  <si>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</si>
  <si>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</si>
  <si>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</si>
  <si>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</si>
  <si>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</si>
  <si>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</si>
  <si>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</si>
  <si>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</si>
  <si>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</si>
  <si>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</si>
  <si>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</si>
  <si>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</si>
  <si>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</si>
  <si>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</si>
  <si>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</si>
  <si>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</si>
  <si>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</si>
  <si>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</si>
  <si>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</si>
  <si>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</si>
  <si>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</si>
  <si>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</si>
  <si>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</si>
  <si>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</si>
  <si>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</si>
  <si>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</si>
  <si>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</si>
  <si>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</si>
  <si>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</si>
  <si>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</si>
  <si>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</si>
  <si>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</si>
  <si>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</si>
  <si>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</si>
  <si>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</si>
  <si>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</si>
  <si>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</si>
  <si>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</si>
  <si>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</si>
  <si>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</si>
  <si>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</si>
  <si>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</si>
  <si>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</si>
  <si>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</si>
  <si>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</si>
  <si>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</si>
  <si>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</si>
  <si>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</si>
  <si>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</si>
  <si>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</si>
  <si>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</si>
  <si>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</si>
  <si>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</si>
  <si>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</si>
  <si>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</si>
  <si>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</si>
  <si>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</si>
  <si>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</si>
  <si>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</si>
  <si>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</si>
  <si>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</si>
  <si>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</si>
  <si>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</si>
  <si>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</si>
  <si>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</si>
  <si>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</si>
  <si>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</si>
  <si>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</si>
  <si>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</si>
  <si>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</si>
  <si>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</si>
  <si>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</si>
  <si>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</si>
  <si>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</si>
  <si>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</si>
  <si>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</si>
  <si>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</si>
  <si>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</si>
  <si>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</si>
  <si>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</si>
  <si>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</si>
  <si>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</si>
  <si>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</si>
  <si>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</si>
  <si>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</si>
  <si>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</si>
  <si>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</si>
  <si>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</si>
  <si>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</si>
  <si>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</si>
  <si>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</si>
  <si>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</si>
  <si>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</si>
  <si>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</si>
  <si>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</si>
  <si>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</si>
  <si>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</si>
  <si>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</si>
  <si>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</si>
  <si>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</si>
  <si>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</si>
  <si>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</si>
  <si>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</si>
  <si>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</si>
  <si>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</si>
  <si>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</si>
  <si>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</si>
  <si>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</si>
  <si>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</si>
  <si>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</si>
  <si>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</si>
  <si>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</si>
  <si>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</si>
  <si>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</si>
  <si>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</si>
  <si>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</si>
  <si>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</si>
  <si>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</si>
  <si>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</si>
  <si>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</si>
  <si>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</si>
  <si>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</si>
  <si>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</si>
  <si>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</si>
  <si>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</si>
  <si>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</si>
  <si>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</si>
  <si>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</si>
  <si>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</si>
  <si>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</si>
  <si>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</si>
  <si>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</si>
  <si>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</si>
  <si>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</si>
  <si>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</si>
  <si>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</si>
  <si>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</si>
  <si>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</si>
  <si>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</si>
  <si>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</si>
  <si>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</si>
  <si>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</si>
  <si>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</si>
  <si>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</si>
  <si>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</si>
  <si>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</si>
  <si>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</si>
  <si>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</si>
  <si>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</si>
  <si>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</si>
  <si>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</si>
  <si>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</si>
  <si>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</si>
  <si>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</si>
  <si>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</si>
  <si>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</si>
  <si>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</si>
  <si>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</si>
  <si>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</si>
  <si>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</si>
  <si>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</si>
  <si>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</si>
  <si>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</si>
  <si>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</si>
  <si>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</si>
  <si>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</si>
  <si>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</si>
  <si>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</si>
  <si>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</si>
  <si>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</si>
  <si>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</si>
  <si>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</si>
  <si>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</si>
  <si>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</si>
  <si>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</si>
  <si>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</si>
  <si>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</si>
  <si>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</si>
  <si>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</si>
  <si>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</si>
  <si>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</si>
  <si>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</si>
  <si>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</si>
  <si>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</si>
  <si>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</si>
  <si>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</si>
  <si>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</si>
  <si>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</si>
  <si>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</si>
  <si>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</si>
  <si>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</si>
  <si>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</si>
  <si>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</si>
  <si>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</si>
  <si>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</si>
  <si>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</si>
  <si>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</si>
  <si>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</si>
  <si>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</si>
  <si>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</si>
  <si>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</si>
  <si>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</si>
  <si>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</si>
  <si>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</si>
  <si>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</si>
  <si>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</si>
  <si>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</si>
  <si>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</si>
  <si>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</si>
  <si>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</si>
  <si>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</si>
  <si>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</si>
  <si>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</si>
  <si>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</si>
  <si>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</si>
  <si>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</si>
  <si>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</si>
  <si>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</si>
  <si>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</si>
  <si>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</si>
  <si>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</si>
  <si>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</si>
  <si>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</si>
  <si>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</si>
  <si>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</si>
  <si>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</si>
  <si>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</si>
  <si>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</si>
  <si>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</si>
  <si>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</si>
  <si>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</si>
  <si>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</si>
  <si>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</si>
  <si>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</si>
  <si>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</si>
  <si>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</si>
  <si>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</si>
  <si>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</si>
  <si>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</si>
  <si>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</si>
  <si>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</si>
  <si>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</si>
  <si>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</si>
  <si>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</si>
  <si>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</si>
  <si>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</si>
  <si>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</si>
  <si>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</si>
  <si>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</si>
  <si>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</si>
  <si>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</si>
  <si>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</si>
  <si>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</si>
  <si>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</si>
  <si>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</si>
  <si>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</si>
  <si>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</si>
  <si>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</si>
  <si>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</si>
  <si>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</si>
  <si>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</si>
  <si>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</si>
  <si>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</si>
  <si>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</si>
  <si>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</si>
  <si>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</si>
  <si>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</si>
  <si>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</si>
  <si>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</si>
  <si>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</si>
  <si>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</si>
  <si>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</si>
  <si>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</si>
  <si>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</si>
  <si>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</si>
  <si>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</si>
  <si>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</si>
  <si>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</si>
  <si>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</si>
  <si>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</si>
  <si>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</si>
  <si>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</si>
  <si>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</si>
  <si>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</si>
  <si>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</si>
  <si>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</si>
  <si>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</si>
  <si>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</si>
  <si>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</si>
  <si>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</si>
  <si>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</si>
  <si>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</si>
  <si>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</si>
  <si>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</si>
  <si>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</si>
  <si>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</si>
  <si>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</si>
  <si>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</si>
  <si>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</si>
  <si>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</si>
  <si>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</si>
  <si>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</si>
  <si>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</si>
  <si>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</si>
  <si>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</si>
  <si>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</si>
  <si>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</si>
  <si>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</si>
  <si>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</si>
  <si>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</si>
  <si>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</si>
  <si>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</si>
  <si>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</si>
  <si>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</si>
  <si>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</si>
  <si>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</si>
  <si>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</si>
  <si>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</si>
  <si>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</si>
  <si>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</si>
  <si>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</si>
  <si>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</si>
  <si>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</si>
  <si>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</si>
  <si>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</si>
  <si>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</si>
  <si>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</si>
  <si>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</si>
  <si>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</si>
  <si>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</si>
  <si>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</si>
  <si>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</si>
  <si>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</si>
  <si>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</si>
  <si>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</si>
  <si>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</si>
  <si>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</si>
  <si>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</si>
  <si>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</si>
  <si>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</si>
  <si>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</si>
  <si>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</si>
  <si>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</si>
  <si>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</si>
  <si>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</si>
  <si>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</si>
  <si>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</si>
  <si>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</si>
  <si>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</si>
  <si>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</si>
  <si>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</si>
  <si>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</si>
  <si>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</si>
  <si>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</si>
  <si>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</si>
  <si>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</si>
  <si>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</si>
  <si>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</si>
  <si>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</si>
  <si>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</si>
  <si>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</si>
  <si>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</si>
  <si>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</si>
  <si>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</si>
  <si>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</si>
  <si>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</si>
  <si>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</si>
  <si>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</si>
  <si>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</si>
  <si>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</si>
  <si>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</si>
  <si>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</si>
  <si>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</si>
  <si>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</si>
  <si>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</si>
  <si>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</si>
  <si>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</si>
  <si>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</si>
  <si>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</si>
  <si>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</si>
  <si>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</si>
  <si>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</si>
  <si>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</si>
  <si>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</si>
  <si>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</si>
  <si>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</si>
  <si>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</si>
  <si>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</si>
  <si>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</si>
  <si>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</si>
  <si>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</si>
  <si>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</si>
  <si>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</si>
  <si>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</si>
  <si>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</si>
  <si>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</si>
  <si>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</si>
  <si>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</si>
  <si>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</si>
  <si>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</si>
  <si>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</si>
  <si>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</si>
  <si>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</si>
  <si>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</si>
  <si>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</si>
  <si>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</si>
  <si>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</si>
  <si>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</si>
  <si>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</si>
  <si>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</si>
  <si>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</si>
  <si>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</si>
  <si>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</si>
  <si>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</si>
  <si>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</si>
  <si>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</si>
  <si>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</si>
  <si>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</si>
  <si>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</si>
  <si>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</si>
  <si>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</si>
  <si>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</si>
  <si>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</si>
  <si>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</si>
  <si>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</si>
  <si>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</si>
  <si>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</si>
  <si>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</si>
  <si>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</si>
  <si>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</si>
  <si>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</si>
  <si>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</si>
  <si>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</si>
  <si>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</si>
  <si>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</si>
  <si>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</si>
  <si>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</si>
  <si>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</si>
  <si>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</si>
  <si>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</si>
  <si>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</si>
  <si>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</si>
  <si>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</si>
  <si>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</si>
  <si>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</si>
  <si>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</si>
  <si>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</si>
  <si>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</si>
  <si>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</si>
  <si>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</si>
  <si>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</si>
  <si>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</si>
  <si>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</si>
  <si>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</si>
  <si>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</si>
  <si>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</si>
  <si>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</si>
  <si>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</si>
  <si>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</si>
  <si>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</si>
  <si>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</si>
  <si>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</si>
  <si>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</si>
  <si>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</si>
  <si>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</si>
  <si>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</si>
  <si>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</si>
  <si>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</si>
  <si>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</si>
  <si>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</si>
  <si>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</si>
  <si>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</si>
  <si>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</si>
  <si>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</si>
  <si>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</si>
  <si>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</si>
  <si>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</si>
  <si>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</si>
  <si>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</si>
  <si>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</si>
  <si>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</si>
  <si>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</si>
  <si>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</si>
  <si>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</si>
  <si>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</si>
  <si>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</si>
  <si>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</si>
  <si>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</si>
  <si>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</si>
  <si>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</si>
  <si>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</si>
  <si>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</si>
  <si>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</si>
  <si>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</si>
  <si>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</si>
  <si>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</si>
  <si>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</si>
  <si>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</si>
  <si>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</si>
  <si>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</si>
  <si>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</si>
  <si>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</si>
  <si>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</si>
  <si>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</si>
  <si>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</si>
  <si>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</si>
  <si>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</si>
  <si>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</si>
  <si>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</si>
  <si>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</si>
  <si>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</si>
  <si>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</si>
  <si>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</si>
  <si>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</si>
  <si>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</si>
  <si>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</si>
  <si>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</si>
  <si>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</si>
  <si>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</si>
  <si>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</si>
  <si>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</si>
  <si>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</si>
  <si>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</si>
  <si>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</si>
  <si>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</si>
  <si>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</si>
  <si>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</si>
  <si>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</si>
  <si>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</si>
  <si>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</si>
  <si>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</si>
  <si>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</si>
  <si>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</si>
  <si>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</si>
  <si>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</si>
  <si>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</si>
  <si>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</si>
  <si>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</si>
  <si>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</si>
  <si>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</si>
  <si>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</si>
  <si>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</si>
  <si>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</si>
  <si>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</si>
  <si>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</si>
  <si>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</si>
  <si>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</si>
  <si>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</si>
  <si>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</si>
  <si>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</si>
  <si>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</si>
  <si>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</si>
  <si>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</si>
  <si>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</si>
  <si>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</si>
  <si>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</si>
  <si>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</si>
  <si>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</si>
  <si>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</si>
  <si>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</si>
  <si>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</si>
  <si>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</si>
  <si>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</si>
  <si>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</si>
  <si>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</si>
  <si>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</si>
  <si>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</si>
  <si>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</si>
  <si>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</si>
  <si>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</si>
  <si>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</si>
  <si>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</si>
  <si>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</si>
  <si>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</si>
  <si>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</si>
  <si>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</si>
  <si>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</si>
  <si>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</si>
  <si>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</si>
  <si>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</si>
  <si>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</si>
  <si>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</si>
  <si>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</si>
  <si>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</si>
  <si>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</si>
  <si>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</si>
  <si>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</si>
  <si>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</si>
  <si>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</si>
  <si>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</si>
  <si>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</si>
  <si>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</si>
  <si>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</si>
  <si>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</si>
  <si>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</si>
  <si>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</si>
  <si>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</si>
  <si>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</si>
  <si>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</si>
  <si>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</si>
  <si>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</si>
  <si>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</si>
  <si>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</si>
  <si>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</si>
  <si>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</si>
  <si>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</si>
  <si>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</si>
  <si>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</si>
  <si>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</si>
  <si>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</si>
  <si>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</si>
  <si>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</si>
  <si>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</si>
  <si>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</si>
  <si>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</si>
  <si>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</si>
  <si>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</si>
  <si>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</si>
  <si>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</si>
  <si>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</si>
  <si>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</si>
  <si>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</si>
  <si>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</si>
  <si>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</si>
  <si>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</si>
  <si>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</si>
  <si>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</si>
  <si>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</si>
  <si>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</si>
  <si>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</si>
  <si>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</si>
  <si>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</si>
  <si>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</si>
  <si>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</si>
  <si>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</si>
  <si>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</si>
  <si>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</si>
  <si>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</si>
  <si>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</si>
  <si>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</si>
  <si>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</si>
  <si>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</si>
  <si>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</si>
  <si>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</si>
  <si>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</si>
  <si>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</si>
  <si>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</si>
  <si>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</si>
  <si>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</si>
  <si>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</si>
  <si>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</si>
  <si>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</si>
  <si>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</si>
  <si>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</si>
  <si>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</si>
  <si>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</si>
  <si>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</si>
  <si>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</si>
  <si>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</si>
  <si>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</si>
  <si>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</si>
  <si>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</si>
  <si>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</si>
  <si>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</si>
  <si>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</si>
  <si>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</si>
  <si>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</si>
  <si>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</si>
  <si>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</si>
  <si>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</si>
  <si>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</si>
  <si>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</si>
  <si>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</si>
  <si>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</si>
  <si>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</si>
  <si>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</si>
  <si>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</si>
  <si>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</si>
  <si>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</si>
  <si>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</si>
  <si>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</si>
  <si>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</si>
  <si>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</si>
  <si>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</si>
  <si>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</si>
  <si>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</si>
  <si>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</si>
  <si>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</si>
  <si>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</si>
  <si>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</si>
  <si>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</si>
  <si>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</si>
  <si>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</si>
  <si>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</si>
  <si>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</si>
  <si>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</si>
  <si>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</si>
  <si>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</si>
  <si>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</si>
  <si>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</si>
  <si>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</si>
  <si>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</si>
  <si>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</si>
  <si>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</si>
  <si>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</si>
  <si>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</si>
  <si>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</si>
  <si>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</si>
  <si>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</si>
  <si>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</si>
  <si>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</si>
  <si>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</si>
  <si>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</si>
  <si>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</si>
  <si>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</si>
  <si>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</si>
  <si>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</si>
  <si>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</si>
  <si>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</si>
  <si>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</si>
  <si>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</si>
  <si>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</si>
  <si>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</si>
  <si>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</si>
  <si>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</si>
  <si>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</si>
  <si>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</si>
  <si>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</si>
  <si>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</si>
  <si>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</si>
  <si>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</si>
  <si>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</si>
  <si>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</si>
  <si>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</si>
  <si>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</si>
  <si>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</si>
  <si>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</si>
  <si>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</si>
  <si>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</si>
  <si>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</si>
  <si>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</si>
  <si>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</si>
  <si>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</si>
  <si>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</si>
  <si>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</si>
  <si>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</si>
  <si>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</si>
  <si>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</si>
  <si>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</si>
  <si>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</si>
  <si>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</si>
  <si>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</si>
  <si>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</si>
  <si>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</si>
  <si>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</si>
  <si>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</si>
  <si>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</si>
  <si>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</si>
  <si>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</si>
  <si>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</si>
  <si>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</si>
  <si>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</si>
  <si>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</si>
  <si>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</si>
  <si>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</si>
  <si>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</si>
  <si>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</si>
  <si>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</si>
  <si>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</si>
  <si>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</si>
  <si>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</si>
  <si>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</si>
  <si>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</si>
  <si>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</si>
  <si>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</si>
  <si>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</si>
  <si>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</si>
  <si>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</si>
  <si>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</si>
  <si>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</si>
  <si>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</si>
  <si>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</si>
  <si>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</si>
  <si>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</si>
  <si>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</si>
  <si>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</si>
  <si>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</si>
  <si>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</si>
  <si>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</si>
  <si>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</si>
  <si>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</si>
  <si>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</si>
  <si>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</si>
  <si>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</si>
  <si>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</si>
  <si>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</si>
  <si>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</si>
  <si>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</si>
  <si>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</si>
  <si>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</si>
  <si>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</si>
  <si>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</si>
  <si>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</si>
  <si>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</si>
  <si>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</si>
  <si>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</si>
  <si>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</si>
  <si>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</si>
  <si>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</si>
  <si>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</si>
  <si>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</si>
  <si>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</si>
  <si>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</si>
  <si>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</si>
  <si>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</si>
  <si>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</si>
  <si>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</si>
  <si>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</si>
  <si>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</si>
  <si>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</si>
  <si>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</si>
  <si>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</si>
  <si>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</si>
  <si>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</si>
  <si>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</si>
  <si>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</si>
  <si>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</si>
  <si>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</si>
  <si>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</si>
  <si>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</si>
  <si>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</si>
  <si>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</si>
  <si>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</si>
  <si>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</si>
  <si>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</si>
  <si>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</si>
  <si>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</si>
  <si>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</si>
  <si>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</si>
  <si>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</si>
  <si>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</si>
  <si>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</si>
  <si>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</si>
  <si>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</si>
  <si>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</si>
  <si>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</si>
  <si>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</si>
  <si>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</si>
  <si>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</si>
  <si>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</si>
  <si>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</si>
  <si>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</si>
  <si>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</si>
  <si>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</si>
  <si>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</si>
  <si>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</si>
  <si>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</si>
  <si>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</si>
  <si>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</si>
  <si>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</si>
  <si>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</si>
  <si>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</si>
  <si>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</si>
  <si>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</si>
  <si>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</si>
  <si>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</si>
  <si>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</si>
  <si>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</si>
  <si>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</si>
  <si>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</si>
  <si>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</si>
  <si>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</si>
  <si>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</si>
  <si>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</si>
  <si>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</si>
  <si>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</si>
  <si>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</si>
  <si>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</si>
  <si>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</si>
  <si>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</si>
  <si>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</si>
  <si>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</si>
  <si>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</si>
  <si>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</si>
  <si>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</si>
  <si>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</si>
  <si>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</si>
  <si>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</si>
  <si>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</si>
  <si>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</si>
  <si>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</si>
  <si>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</si>
  <si>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</si>
  <si>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</si>
  <si>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</si>
  <si>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</si>
  <si>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</si>
  <si>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</si>
  <si>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</si>
  <si>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</si>
  <si>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</si>
  <si>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</si>
  <si>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</si>
  <si>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</si>
  <si>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</si>
  <si>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</si>
  <si>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</si>
  <si>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</si>
  <si>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</si>
  <si>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</si>
  <si>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</si>
  <si>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</si>
  <si>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</si>
  <si>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</si>
  <si>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</si>
  <si>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</si>
  <si>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</si>
  <si>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</si>
  <si>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</si>
  <si>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</si>
  <si>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</si>
  <si>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</si>
  <si>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</si>
  <si>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</si>
  <si>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</si>
  <si>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</si>
  <si>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</si>
  <si>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</si>
  <si>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</si>
  <si>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</si>
  <si>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</si>
  <si>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</si>
  <si>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</si>
  <si>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</si>
  <si>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</si>
  <si>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</si>
  <si>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</si>
  <si>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</si>
  <si>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</si>
  <si>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</si>
  <si>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</si>
  <si>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</si>
  <si>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</si>
  <si>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</si>
  <si>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</si>
  <si>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</si>
  <si>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</si>
  <si>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</si>
  <si>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</si>
  <si>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</si>
  <si>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</si>
  <si>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</si>
  <si>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</si>
  <si>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</si>
  <si>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</si>
  <si>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</si>
  <si>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</si>
  <si>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</si>
  <si>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</si>
  <si>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</si>
  <si>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</si>
  <si>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</si>
  <si>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</si>
  <si>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</si>
  <si>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</si>
  <si>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</si>
  <si>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</si>
  <si>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</si>
  <si>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</si>
  <si>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</si>
  <si>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</si>
  <si>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</si>
  <si>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</si>
  <si>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</si>
  <si>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</si>
  <si>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</si>
  <si>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</si>
  <si>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</si>
  <si>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</si>
  <si>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</si>
  <si>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</si>
  <si>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</si>
  <si>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</si>
  <si>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</si>
  <si>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</si>
  <si>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</si>
  <si>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</si>
  <si>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</si>
  <si>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</si>
  <si>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</si>
  <si>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</si>
  <si>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</si>
  <si>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</si>
  <si>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</si>
  <si>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</si>
  <si>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</si>
  <si>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</si>
  <si>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</si>
  <si>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</si>
  <si>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</si>
  <si>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</si>
  <si>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</si>
  <si>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</si>
  <si>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</si>
  <si>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</si>
  <si>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</si>
  <si>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</si>
  <si>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</si>
  <si>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</si>
  <si>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</si>
  <si>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</si>
  <si>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</si>
  <si>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</si>
  <si>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</si>
  <si>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</si>
  <si>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</si>
  <si>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</si>
  <si>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</si>
  <si>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</si>
  <si>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</si>
  <si>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</si>
  <si>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</si>
  <si>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</si>
  <si>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</si>
  <si>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</si>
  <si>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</si>
  <si>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</si>
  <si>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</si>
  <si>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</si>
  <si>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</si>
  <si>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</si>
  <si>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</si>
  <si>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</si>
  <si>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</si>
  <si>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</si>
  <si>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</si>
  <si>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</si>
  <si>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</si>
  <si>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</si>
  <si>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</si>
  <si>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</si>
  <si>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</si>
  <si>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</si>
  <si>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</si>
  <si>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</si>
  <si>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</si>
  <si>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</si>
  <si>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</si>
  <si>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</si>
  <si>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</si>
  <si>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</si>
  <si>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</si>
  <si>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</si>
  <si>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</si>
  <si>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</si>
  <si>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</si>
  <si>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</si>
  <si>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</si>
  <si>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</si>
  <si>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</si>
  <si>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</si>
  <si>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</si>
  <si>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</si>
  <si>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</si>
  <si>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</si>
  <si>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</si>
  <si>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</si>
  <si>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</si>
  <si>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</si>
  <si>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</si>
  <si>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</si>
  <si>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</si>
  <si>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</si>
  <si>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</si>
  <si>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</si>
  <si>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</si>
  <si>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</si>
  <si>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</si>
  <si>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</si>
  <si>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</si>
  <si>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</si>
  <si>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</si>
  <si>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</si>
  <si>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</si>
  <si>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</si>
  <si>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</si>
  <si>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</si>
  <si>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</si>
  <si>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</si>
  <si>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</si>
  <si>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</si>
  <si>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</si>
  <si>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</si>
  <si>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</si>
  <si>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</si>
  <si>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</si>
  <si>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</si>
  <si>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</si>
  <si>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</si>
  <si>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</si>
  <si>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</si>
  <si>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</si>
  <si>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</si>
  <si>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</si>
  <si>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</si>
  <si>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</si>
  <si>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</si>
  <si>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</si>
  <si>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</si>
  <si>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</si>
  <si>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</si>
  <si>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</si>
  <si>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</si>
  <si>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</si>
  <si>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</si>
  <si>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</si>
  <si>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</si>
  <si>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</si>
  <si>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</si>
  <si>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</si>
  <si>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</si>
  <si>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</si>
  <si>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</si>
  <si>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</si>
  <si>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</si>
  <si>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</si>
  <si>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</si>
  <si>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</si>
  <si>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</si>
  <si>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</si>
  <si>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</si>
  <si>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</si>
  <si>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</si>
  <si>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</si>
  <si>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</si>
  <si>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</si>
  <si>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</si>
  <si>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</si>
  <si>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</si>
  <si>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</si>
  <si>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</si>
  <si>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</si>
  <si>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</si>
  <si>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</si>
  <si>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</si>
  <si>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</si>
  <si>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</si>
  <si>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</si>
  <si>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</si>
  <si>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</si>
  <si>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</si>
  <si>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</si>
  <si>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</si>
  <si>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</si>
  <si>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</si>
  <si>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</si>
  <si>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</si>
  <si>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</si>
  <si>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</si>
  <si>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</si>
  <si>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</si>
  <si>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</si>
  <si>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</si>
  <si>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</si>
  <si>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</si>
  <si>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</si>
  <si>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</si>
  <si>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</si>
  <si>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</si>
  <si>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</si>
  <si>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</si>
  <si>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</si>
  <si>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</si>
  <si>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</si>
  <si>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</si>
  <si>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</si>
  <si>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</si>
  <si>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</si>
  <si>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</si>
  <si>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</si>
  <si>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</si>
  <si>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</si>
  <si>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</si>
  <si>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</si>
  <si>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</si>
  <si>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</si>
  <si>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</si>
  <si>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</si>
  <si>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</si>
  <si>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</si>
  <si>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</si>
  <si>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</si>
  <si>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</si>
  <si>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</si>
  <si>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</si>
  <si>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</si>
  <si>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</si>
  <si>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</si>
  <si>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</si>
  <si>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</si>
  <si>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</si>
  <si>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</si>
  <si>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</si>
  <si>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</si>
  <si>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</si>
  <si>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</si>
  <si>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</si>
  <si>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</si>
  <si>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</si>
  <si>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</si>
  <si>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</si>
  <si>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</si>
  <si>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</si>
  <si>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</si>
  <si>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</si>
  <si>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</si>
  <si>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</si>
  <si>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</si>
  <si>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</si>
  <si>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</si>
  <si>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</si>
  <si>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</si>
  <si>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</si>
  <si>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</si>
  <si>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</si>
  <si>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</si>
  <si>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</si>
  <si>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</si>
  <si>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</si>
  <si>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</si>
  <si>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</si>
  <si>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</si>
  <si>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</si>
  <si>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</si>
  <si>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</si>
  <si>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</si>
  <si>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</si>
  <si>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</si>
  <si>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</si>
  <si>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</si>
  <si>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</si>
  <si>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</si>
  <si>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</si>
  <si>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</si>
  <si>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</si>
  <si>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</si>
  <si>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</si>
  <si>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</si>
  <si>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</si>
  <si>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</si>
  <si>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</si>
  <si>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</si>
  <si>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</si>
  <si>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</si>
  <si>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</si>
  <si>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</si>
  <si>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</si>
  <si>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</si>
  <si>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</si>
  <si>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</si>
  <si>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</si>
  <si>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</si>
  <si>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</si>
  <si>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</si>
  <si>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</si>
  <si>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</si>
  <si>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</si>
  <si>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</si>
  <si>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</si>
  <si>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</si>
  <si>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</si>
  <si>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</si>
  <si>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</si>
  <si>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</si>
  <si>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</si>
  <si>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</si>
  <si>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</si>
  <si>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</si>
  <si>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</si>
  <si>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</si>
  <si>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</si>
  <si>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</si>
  <si>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</si>
  <si>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</si>
  <si>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</si>
  <si>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</si>
  <si>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</si>
  <si>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</si>
  <si>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</si>
  <si>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</si>
  <si>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</si>
  <si>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</si>
  <si>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</si>
  <si>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</si>
  <si>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</si>
  <si>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</si>
  <si>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</si>
  <si>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</si>
  <si>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</si>
  <si>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</si>
  <si>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</si>
  <si>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</si>
  <si>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</si>
  <si>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</si>
  <si>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</si>
  <si>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</si>
  <si>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</si>
  <si>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</si>
  <si>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</si>
  <si>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</si>
  <si>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</si>
  <si>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</si>
  <si>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</si>
  <si>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</si>
  <si>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</si>
  <si>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</si>
  <si>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</si>
  <si>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</si>
  <si>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</si>
  <si>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</si>
  <si>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</si>
  <si>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</si>
  <si>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</si>
  <si>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</si>
  <si>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</si>
  <si>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</si>
  <si>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</si>
  <si>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</si>
  <si>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</si>
  <si>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</si>
  <si>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</si>
  <si>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</si>
  <si>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</si>
  <si>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</si>
  <si>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</si>
  <si>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</si>
  <si>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</si>
  <si>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</si>
  <si>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</si>
  <si>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</si>
  <si>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</si>
  <si>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</si>
  <si>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</si>
  <si>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</si>
  <si>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</si>
  <si>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</si>
  <si>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</si>
  <si>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</si>
  <si>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</si>
  <si>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</si>
  <si>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</si>
  <si>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</si>
  <si>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</si>
  <si>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</si>
  <si>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</si>
  <si>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</si>
  <si>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</si>
  <si>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</si>
  <si>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</si>
  <si>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</si>
  <si>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</si>
  <si>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</si>
  <si>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</si>
  <si>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</si>
  <si>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</si>
  <si>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</si>
  <si>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</si>
  <si>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</si>
  <si>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</si>
  <si>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</si>
  <si>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</si>
  <si>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</si>
  <si>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</si>
  <si>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</si>
  <si>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</si>
  <si>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</si>
  <si>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</si>
  <si>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</si>
  <si>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</si>
  <si>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</si>
  <si>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</si>
  <si>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</si>
  <si>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</si>
  <si>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</si>
  <si>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</si>
  <si>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</si>
  <si>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</si>
  <si>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</si>
  <si>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</si>
  <si>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</si>
  <si>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</si>
  <si>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</si>
  <si>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</si>
  <si>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</si>
  <si>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</si>
  <si>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</si>
  <si>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</si>
  <si>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</si>
  <si>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</si>
  <si>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</si>
  <si>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</si>
  <si>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</si>
  <si>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</si>
  <si>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</si>
  <si>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</si>
  <si>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</si>
  <si>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</si>
  <si>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</si>
  <si>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</si>
  <si>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</si>
  <si>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</si>
  <si>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</si>
  <si>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</si>
  <si>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</si>
  <si>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</si>
  <si>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</si>
  <si>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</si>
  <si>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</si>
  <si>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</si>
  <si>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</si>
  <si>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</si>
  <si>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</si>
  <si>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</si>
  <si>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</si>
  <si>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</si>
  <si>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</si>
  <si>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</si>
  <si>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</si>
  <si>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</si>
  <si>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</si>
  <si>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</si>
  <si>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</si>
  <si>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</si>
  <si>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</si>
  <si>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</si>
  <si>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</si>
  <si>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</si>
  <si>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</si>
  <si>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</si>
  <si>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</si>
  <si>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</si>
  <si>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</si>
  <si>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</si>
  <si>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</si>
  <si>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</si>
  <si>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</si>
  <si>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</si>
  <si>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</si>
  <si>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</si>
  <si>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</si>
  <si>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</si>
  <si>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</si>
  <si>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</si>
  <si>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</si>
  <si>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</si>
  <si>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</si>
  <si>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</si>
  <si>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</si>
  <si>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</si>
  <si>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</si>
  <si>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</si>
  <si>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</si>
  <si>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</si>
  <si>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</si>
  <si>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</si>
  <si>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</si>
  <si>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</si>
  <si>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</si>
  <si>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</si>
  <si>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</si>
  <si>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</si>
  <si>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</si>
  <si>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</si>
  <si>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</si>
  <si>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</si>
  <si>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</si>
  <si>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</si>
  <si>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</si>
  <si>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</si>
  <si>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</si>
  <si>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</si>
  <si>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</si>
  <si>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</si>
  <si>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</si>
  <si>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</si>
  <si>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</si>
  <si>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</si>
  <si>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</si>
  <si>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</si>
  <si>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</si>
  <si>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</si>
  <si>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</si>
  <si>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</si>
  <si>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</si>
  <si>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</si>
  <si>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</si>
  <si>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</si>
  <si>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</si>
  <si>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</si>
  <si>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</si>
  <si>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</si>
  <si>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</si>
  <si>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</si>
  <si>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</si>
  <si>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</si>
  <si>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</si>
  <si>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</si>
  <si>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</si>
  <si>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</si>
  <si>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</si>
  <si>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</si>
  <si>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</si>
  <si>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</si>
  <si>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</si>
  <si>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</si>
  <si>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</si>
  <si>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</si>
  <si>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</si>
  <si>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</si>
  <si>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</si>
  <si>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</si>
  <si>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</si>
  <si>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</si>
  <si>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</si>
  <si>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</si>
  <si>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</si>
  <si>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</si>
  <si>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</si>
  <si>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</si>
  <si>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</si>
  <si>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</si>
  <si>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</si>
  <si>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</si>
  <si>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</si>
  <si>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</si>
  <si>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</si>
  <si>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</si>
  <si>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</si>
  <si>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</si>
  <si>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</si>
  <si>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</si>
  <si>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</si>
  <si>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</si>
  <si>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</si>
  <si>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</si>
  <si>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</si>
  <si>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</si>
  <si>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</si>
  <si>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</si>
  <si>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</si>
  <si>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</si>
  <si>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</si>
  <si>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</si>
  <si>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</si>
  <si>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</si>
  <si>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</si>
  <si>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</si>
  <si>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</si>
  <si>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</si>
  <si>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</si>
  <si>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</si>
  <si>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</si>
  <si>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</si>
  <si>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</si>
  <si>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</si>
  <si>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</si>
  <si>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</si>
  <si>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</si>
  <si>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</si>
  <si>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</si>
  <si>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</si>
  <si>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</si>
  <si>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</si>
  <si>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</si>
  <si>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</si>
  <si>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</si>
  <si>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</si>
  <si>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</si>
  <si>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</si>
  <si>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</si>
  <si>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</si>
  <si>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</si>
  <si>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</si>
  <si>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</si>
  <si>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</si>
  <si>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</si>
  <si>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</si>
  <si>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</si>
  <si>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</si>
  <si>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</si>
  <si>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</si>
  <si>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</si>
  <si>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</si>
  <si>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</si>
  <si>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</si>
  <si>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</si>
  <si>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</si>
  <si>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</si>
  <si>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</si>
  <si>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</si>
  <si>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</si>
  <si>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</si>
  <si>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</si>
  <si>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</si>
  <si>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</si>
  <si>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</si>
  <si>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</si>
  <si>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</si>
  <si>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</si>
  <si>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</si>
  <si>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</si>
  <si>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</si>
  <si>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</si>
  <si>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</si>
  <si>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</si>
  <si>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</si>
  <si>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</si>
  <si>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</si>
  <si>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</si>
  <si>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</si>
  <si>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</si>
  <si>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</si>
  <si>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</si>
  <si>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</si>
  <si>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</si>
  <si>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</si>
  <si>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</si>
  <si>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</si>
  <si>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</si>
  <si>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</si>
  <si>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</si>
  <si>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</si>
  <si>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</si>
  <si>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</si>
  <si>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</si>
  <si>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</si>
  <si>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</si>
  <si>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</si>
  <si>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</si>
  <si>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</si>
  <si>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</si>
  <si>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</si>
  <si>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</si>
  <si>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</si>
  <si>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</si>
  <si>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</si>
  <si>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</si>
  <si>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</si>
  <si>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</si>
  <si>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</si>
  <si>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</si>
  <si>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</si>
  <si>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</si>
  <si>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</si>
  <si>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</si>
  <si>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</si>
  <si>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</si>
  <si>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</si>
  <si>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</si>
  <si>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</si>
  <si>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</si>
  <si>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</si>
  <si>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</si>
  <si>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</si>
  <si>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</si>
  <si>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</si>
  <si>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</si>
  <si>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</si>
  <si>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</si>
  <si>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</si>
  <si>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</si>
  <si>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</si>
  <si>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</si>
  <si>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</si>
  <si>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</si>
  <si>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</si>
  <si>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</si>
  <si>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</si>
  <si>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</si>
  <si>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</si>
  <si>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</si>
  <si>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</si>
  <si>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</si>
  <si>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</si>
  <si>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</si>
  <si>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</si>
  <si>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</si>
  <si>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</si>
  <si>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</si>
  <si>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</si>
  <si>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</si>
  <si>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</si>
  <si>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</si>
  <si>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</si>
  <si>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</si>
  <si>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</si>
  <si>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</si>
  <si>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</si>
  <si>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</si>
  <si>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</si>
  <si>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</si>
  <si>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</si>
  <si>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</si>
  <si>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</si>
  <si>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</si>
  <si>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</si>
  <si>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</si>
  <si>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</si>
  <si>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</si>
  <si>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</si>
  <si>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</si>
  <si>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</si>
  <si>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</si>
  <si>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</si>
  <si>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</si>
  <si>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</si>
  <si>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</si>
  <si>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</si>
  <si>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</si>
  <si>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</si>
  <si>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</si>
  <si>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</si>
  <si>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</si>
  <si>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</si>
  <si>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</si>
  <si>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</si>
  <si>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</si>
  <si>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</si>
  <si>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</si>
  <si>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</si>
  <si>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</si>
  <si>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</si>
  <si>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</si>
  <si>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</si>
  <si>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</si>
  <si>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</si>
  <si>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</si>
  <si>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</si>
  <si>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</si>
  <si>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</si>
  <si>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</si>
  <si>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</si>
  <si>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</si>
  <si>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</si>
  <si>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</si>
  <si>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</si>
  <si>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</si>
  <si>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</si>
  <si>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</si>
  <si>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</si>
  <si>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</si>
  <si>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</si>
  <si>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</si>
  <si>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</si>
  <si>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</si>
  <si>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</si>
  <si>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</si>
  <si>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</si>
  <si>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</si>
  <si>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</si>
  <si>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</si>
  <si>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</si>
  <si>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</si>
  <si>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</si>
  <si>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</si>
  <si>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</si>
  <si>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</si>
  <si>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</si>
  <si>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</si>
  <si>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</si>
  <si>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</si>
  <si>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</si>
  <si>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</si>
  <si>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</si>
  <si>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</si>
  <si>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</si>
  <si>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</si>
  <si>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</si>
  <si>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</si>
  <si>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</si>
  <si>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</si>
  <si>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</si>
  <si>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</si>
  <si>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</si>
  <si>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</si>
  <si>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</si>
  <si>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</si>
  <si>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</si>
  <si>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</si>
  <si>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</si>
  <si>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</si>
  <si>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</si>
  <si>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</si>
  <si>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</si>
  <si>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</si>
  <si>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</si>
  <si>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</si>
  <si>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</si>
  <si>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</si>
  <si>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</si>
  <si>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</si>
  <si>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</si>
  <si>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</si>
  <si>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</si>
  <si>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</si>
  <si>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</si>
  <si>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</si>
  <si>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</si>
  <si>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</si>
  <si>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</si>
  <si>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</si>
  <si>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</si>
  <si>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</si>
  <si>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</si>
  <si>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</si>
  <si>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</si>
  <si>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</si>
  <si>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</si>
  <si>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</si>
  <si>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</si>
  <si>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</si>
  <si>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</si>
  <si>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</si>
  <si>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</si>
  <si>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</si>
  <si>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</si>
  <si>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</si>
  <si>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</si>
  <si>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</si>
  <si>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</si>
  <si>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</si>
  <si>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</si>
  <si>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</si>
  <si>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</si>
  <si>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</si>
  <si>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</si>
  <si>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</si>
  <si>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</si>
  <si>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</si>
  <si>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</si>
  <si>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</si>
  <si>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</si>
  <si>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</si>
  <si>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</si>
  <si>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</si>
  <si>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</si>
  <si>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</si>
  <si>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</si>
  <si>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</si>
  <si>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</si>
  <si>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</si>
  <si>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</si>
  <si>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</si>
  <si>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</si>
  <si>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</si>
  <si>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</si>
  <si>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</si>
  <si>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</si>
  <si>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</si>
  <si>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</si>
  <si>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</si>
  <si>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</si>
  <si>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</si>
  <si>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</si>
  <si>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</si>
  <si>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</si>
  <si>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</si>
  <si>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</si>
  <si>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</si>
  <si>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</si>
  <si>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</si>
  <si>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</si>
  <si>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</si>
  <si>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</si>
  <si>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</si>
  <si>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</si>
  <si>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</si>
  <si>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</si>
  <si>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</si>
  <si>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</si>
  <si>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</si>
  <si>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</si>
  <si>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</si>
  <si>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</si>
  <si>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</si>
  <si>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</si>
  <si>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</si>
  <si>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</si>
  <si>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</si>
  <si>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</si>
  <si>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</si>
  <si>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</si>
  <si>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</si>
  <si>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</si>
  <si>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</si>
  <si>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</si>
  <si>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</si>
  <si>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</si>
  <si>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</si>
  <si>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</si>
  <si>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</si>
  <si>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</si>
  <si>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</si>
  <si>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</si>
  <si>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</si>
  <si>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</si>
  <si>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</si>
  <si>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</si>
  <si>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</si>
  <si>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</si>
  <si>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</si>
  <si>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</si>
  <si>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</si>
  <si>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</si>
  <si>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</si>
  <si>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</si>
  <si>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</si>
  <si>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</si>
  <si>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</si>
  <si>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</si>
  <si>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</si>
  <si>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</si>
  <si>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</si>
  <si>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</si>
  <si>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</si>
  <si>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</si>
  <si>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</si>
  <si>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</si>
  <si>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</si>
  <si>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</si>
  <si>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</si>
  <si>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</si>
  <si>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</si>
  <si>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</si>
  <si>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</si>
  <si>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</si>
  <si>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</si>
  <si>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</si>
  <si>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</si>
  <si>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</si>
  <si>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</si>
  <si>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</si>
  <si>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</si>
  <si>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</si>
  <si>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</si>
  <si>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</si>
  <si>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</si>
  <si>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</si>
  <si>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</si>
  <si>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</si>
  <si>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</si>
  <si>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</si>
  <si>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</si>
  <si>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</si>
  <si>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</si>
  <si>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</si>
  <si>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</si>
  <si>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</si>
  <si>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</si>
  <si>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</si>
  <si>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</si>
  <si>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</si>
  <si>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</si>
  <si>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</si>
  <si>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</si>
  <si>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</si>
  <si>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</si>
  <si>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</si>
  <si>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</si>
  <si>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</si>
  <si>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</si>
  <si>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</si>
  <si>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</si>
  <si>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</si>
  <si>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</si>
  <si>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</si>
  <si>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</si>
  <si>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</si>
  <si>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</si>
  <si>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</si>
  <si>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</si>
  <si>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</si>
  <si>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</si>
  <si>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</si>
  <si>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</si>
  <si>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</si>
  <si>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</si>
  <si>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</si>
  <si>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</si>
  <si>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</si>
  <si>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</si>
  <si>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</si>
  <si>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</si>
  <si>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</si>
  <si>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</si>
  <si>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</si>
  <si>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</si>
  <si>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</si>
  <si>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</si>
  <si>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</si>
  <si>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</si>
  <si>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</si>
  <si>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</si>
  <si>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</si>
  <si>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</si>
  <si>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</si>
  <si>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</si>
  <si>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</si>
  <si>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</si>
  <si>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</si>
  <si>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</si>
  <si>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</si>
  <si>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</si>
  <si>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</si>
  <si>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</si>
  <si>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</si>
  <si>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</si>
  <si>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</si>
  <si>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</si>
  <si>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</si>
  <si>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</si>
  <si>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</si>
  <si>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</si>
  <si>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</si>
  <si>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</si>
  <si>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</si>
  <si>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</si>
  <si>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</si>
  <si>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</si>
  <si>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</si>
  <si>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</si>
  <si>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</si>
  <si>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</si>
  <si>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</si>
  <si>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</si>
  <si>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</si>
  <si>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</si>
  <si>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</si>
  <si>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</si>
  <si>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</si>
  <si>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</si>
  <si>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</si>
  <si>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</si>
  <si>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</si>
  <si>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</si>
  <si>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</si>
  <si>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</si>
  <si>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</si>
  <si>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</si>
  <si>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</si>
  <si>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</si>
  <si>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</si>
  <si>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</si>
  <si>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</si>
  <si>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</si>
  <si>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</si>
  <si>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</si>
  <si>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</si>
  <si>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</si>
  <si>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</si>
  <si>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</si>
  <si>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</si>
  <si>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</si>
  <si>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</si>
  <si>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</si>
  <si>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</si>
  <si>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</si>
  <si>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</si>
  <si>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</si>
  <si>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</si>
  <si>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</si>
  <si>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</si>
  <si>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</si>
  <si>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</si>
  <si>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</si>
  <si>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</si>
  <si>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</si>
  <si>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</si>
  <si>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</si>
  <si>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</si>
  <si>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</si>
  <si>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</si>
  <si>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</si>
  <si>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</si>
  <si>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</si>
  <si>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</si>
  <si>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</si>
  <si>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</si>
  <si>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</si>
  <si>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</si>
  <si>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</si>
  <si>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</si>
  <si>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</si>
  <si>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</si>
  <si>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</si>
  <si>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</si>
  <si>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</si>
  <si>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</si>
  <si>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</si>
  <si>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</si>
  <si>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</si>
  <si>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</si>
  <si>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</si>
  <si>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</si>
  <si>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</si>
  <si>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</si>
  <si>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</si>
  <si>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</si>
  <si>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</si>
  <si>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</si>
  <si>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</si>
  <si>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</si>
  <si>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</si>
  <si>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</si>
  <si>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</si>
  <si>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</si>
  <si>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</si>
  <si>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</si>
  <si>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</si>
  <si>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</si>
  <si>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</si>
  <si>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</si>
  <si>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</si>
  <si>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</si>
  <si>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</si>
  <si>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</si>
  <si>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</si>
  <si>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</si>
  <si>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</si>
  <si>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</si>
  <si>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</si>
  <si>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</si>
  <si>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</si>
  <si>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</si>
  <si>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</si>
  <si>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</si>
  <si>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</si>
  <si>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</si>
  <si>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</si>
  <si>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</si>
  <si>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</si>
  <si>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</si>
  <si>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</si>
  <si>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</si>
  <si>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</si>
  <si>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</si>
  <si>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</si>
  <si>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</si>
  <si>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</si>
  <si>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</si>
  <si>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</si>
  <si>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</si>
  <si>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</si>
  <si>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</si>
  <si>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</si>
  <si>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</si>
  <si>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</si>
  <si>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</si>
  <si>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</si>
  <si>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</si>
  <si>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</si>
  <si>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</si>
  <si>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</si>
  <si>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</si>
  <si>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</si>
  <si>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</si>
  <si>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</si>
  <si>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</si>
  <si>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</si>
  <si>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</si>
  <si>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</si>
  <si>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</si>
  <si>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</si>
  <si>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</si>
  <si>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</si>
  <si>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</si>
  <si>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</si>
  <si>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</si>
  <si>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</si>
  <si>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</si>
  <si>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</si>
  <si>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</si>
  <si>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</si>
  <si>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</si>
  <si>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</si>
  <si>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</si>
  <si>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</si>
  <si>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</si>
  <si>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</si>
  <si>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</si>
  <si>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</si>
  <si>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</si>
  <si>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</si>
  <si>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</si>
  <si>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</si>
  <si>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</si>
  <si>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</si>
  <si>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</si>
  <si>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</si>
  <si>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</si>
  <si>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</si>
  <si>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</si>
  <si>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</si>
  <si>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</si>
  <si>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</si>
  <si>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</si>
  <si>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</si>
  <si>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</si>
  <si>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</si>
  <si>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</si>
  <si>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</si>
  <si>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</si>
  <si>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</si>
  <si>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</si>
  <si>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</si>
  <si>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</si>
  <si>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</si>
  <si>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</si>
  <si>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</si>
  <si>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</si>
  <si>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</si>
  <si>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</si>
  <si>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</si>
  <si>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</si>
  <si>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</si>
  <si>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</si>
  <si>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</si>
  <si>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</si>
  <si>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</si>
  <si>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</si>
  <si>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</si>
  <si>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</si>
  <si>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</si>
  <si>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</si>
  <si>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</si>
  <si>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</si>
  <si>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</si>
  <si>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</si>
  <si>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</si>
  <si>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</si>
  <si>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</si>
  <si>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</si>
  <si>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</si>
  <si>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</si>
  <si>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</si>
  <si>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</si>
  <si>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</si>
  <si>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</si>
  <si>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</si>
  <si>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</si>
  <si>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</si>
  <si>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</si>
  <si>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</si>
  <si>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</si>
  <si>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</si>
  <si>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</si>
  <si>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</si>
  <si>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</si>
  <si>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</si>
  <si>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</si>
  <si>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</si>
  <si>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</si>
  <si>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</si>
  <si>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</si>
  <si>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</si>
  <si>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</si>
  <si>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</si>
  <si>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</si>
  <si>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</si>
  <si>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</si>
  <si>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</si>
  <si>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</si>
  <si>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</si>
  <si>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</si>
  <si>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</si>
  <si>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</si>
  <si>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</si>
  <si>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</si>
  <si>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</si>
  <si>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</si>
  <si>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</si>
  <si>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</si>
  <si>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</si>
  <si>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</si>
  <si>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</si>
  <si>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</si>
  <si>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</si>
  <si>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</si>
  <si>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</si>
  <si>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</si>
  <si>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</si>
  <si>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</si>
  <si>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</si>
  <si>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</si>
  <si>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</si>
  <si>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</si>
  <si>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</si>
  <si>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</si>
  <si>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</si>
  <si>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</si>
  <si>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</si>
  <si>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</si>
  <si>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</si>
  <si>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</si>
  <si>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</si>
  <si>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</si>
  <si>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</si>
  <si>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</si>
  <si>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</si>
  <si>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</si>
  <si>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</si>
  <si>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</si>
  <si>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</si>
  <si>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</si>
  <si>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</si>
  <si>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</si>
  <si>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</si>
  <si>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</si>
  <si>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</si>
  <si>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</si>
  <si>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</si>
  <si>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</si>
  <si>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</si>
  <si>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</si>
  <si>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</si>
  <si>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</si>
  <si>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</si>
  <si>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</si>
  <si>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</si>
  <si>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</si>
  <si>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</si>
  <si>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</si>
  <si>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</si>
  <si>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</si>
  <si>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</si>
  <si>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</si>
  <si>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</si>
  <si>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</si>
  <si>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</si>
  <si>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</si>
  <si>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</si>
  <si>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</si>
  <si>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</si>
  <si>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</si>
  <si>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</si>
  <si>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</si>
  <si>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</si>
  <si>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</si>
  <si>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</si>
  <si>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</si>
  <si>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</si>
  <si>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</si>
  <si>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</si>
  <si>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</si>
  <si>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</si>
  <si>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</si>
  <si>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</si>
  <si>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</si>
  <si>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</si>
  <si>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</si>
  <si>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</si>
  <si>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</si>
  <si>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</si>
  <si>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</si>
  <si>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</si>
  <si>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</si>
  <si>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</si>
  <si>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</si>
  <si>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</si>
  <si>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</si>
  <si>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</si>
  <si>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</si>
  <si>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</si>
  <si>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</si>
  <si>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</si>
  <si>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</si>
  <si>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</si>
  <si>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</si>
  <si>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</si>
  <si>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</si>
  <si>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</si>
  <si>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</si>
  <si>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</si>
  <si>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</si>
  <si>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</si>
  <si>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</si>
  <si>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</si>
  <si>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</si>
  <si>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</si>
  <si>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</si>
  <si>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</si>
  <si>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</si>
  <si>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</si>
  <si>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</si>
  <si>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</si>
  <si>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</si>
  <si>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</si>
  <si>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</si>
  <si>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</si>
  <si>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</si>
  <si>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</si>
  <si>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</si>
  <si>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</si>
  <si>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</si>
  <si>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</si>
  <si>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</si>
  <si>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</si>
  <si>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</si>
  <si>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</si>
  <si>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</si>
  <si>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</si>
  <si>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</si>
  <si>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</si>
  <si>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</si>
  <si>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</si>
  <si>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</si>
  <si>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</si>
  <si>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</si>
  <si>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</si>
  <si>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</si>
  <si>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</si>
  <si>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</si>
  <si>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</si>
  <si>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</si>
  <si>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</si>
  <si>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</si>
  <si>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</si>
  <si>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</si>
  <si>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</si>
  <si>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</si>
  <si>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</si>
  <si>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</si>
  <si>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</si>
  <si>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</si>
  <si>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</si>
  <si>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</si>
  <si>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</si>
  <si>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</si>
  <si>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</si>
  <si>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</si>
  <si>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</si>
  <si>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</si>
  <si>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</si>
  <si>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</si>
  <si>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</si>
  <si>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</si>
  <si>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</si>
  <si>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</si>
  <si>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</si>
  <si>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</si>
  <si>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</si>
  <si>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</si>
  <si>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</si>
  <si>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</si>
  <si>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</si>
  <si>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</si>
  <si>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</si>
  <si>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</si>
  <si>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</si>
  <si>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</si>
  <si>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</si>
  <si>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</si>
  <si>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</si>
  <si>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</si>
  <si>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</si>
  <si>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</si>
  <si>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</si>
  <si>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</si>
  <si>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</si>
  <si>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</si>
  <si>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</si>
  <si>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</si>
  <si>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</si>
  <si>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</si>
  <si>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</si>
  <si>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</si>
  <si>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</si>
  <si>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</si>
  <si>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</si>
  <si>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</si>
  <si>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</si>
  <si>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</si>
  <si>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</si>
  <si>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</si>
  <si>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</si>
  <si>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</si>
  <si>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</si>
  <si>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</si>
  <si>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</si>
  <si>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</si>
  <si>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</si>
  <si>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</si>
  <si>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</si>
  <si>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</si>
  <si>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</si>
  <si>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</si>
  <si>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</si>
  <si>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</si>
  <si>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</si>
  <si>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</si>
  <si>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</si>
  <si>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</si>
  <si>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</si>
  <si>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</si>
  <si>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</si>
  <si>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</si>
  <si>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</si>
  <si>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</si>
  <si>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</si>
  <si>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</si>
  <si>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</si>
  <si>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</si>
  <si>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</si>
  <si>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</si>
  <si>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</si>
  <si>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</si>
  <si>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</si>
  <si>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</si>
  <si>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</si>
  <si>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</si>
  <si>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</si>
  <si>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</si>
  <si>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</si>
  <si>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</si>
  <si>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</si>
  <si>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</si>
  <si>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</si>
  <si>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</si>
  <si>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</si>
  <si>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</si>
  <si>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</si>
  <si>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</si>
  <si>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</si>
  <si>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</si>
  <si>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</si>
  <si>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</si>
  <si>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</si>
  <si>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</si>
  <si>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</si>
  <si>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</si>
  <si>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</si>
  <si>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</si>
  <si>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</si>
  <si>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</si>
  <si>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</si>
  <si>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</si>
  <si>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</si>
  <si>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</si>
  <si>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</si>
  <si>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</si>
  <si>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</si>
  <si>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</si>
  <si>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</si>
  <si>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</si>
  <si>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</si>
  <si>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</si>
  <si>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</si>
  <si>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</si>
  <si>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</si>
  <si>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</si>
  <si>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</si>
  <si>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</si>
  <si>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</si>
  <si>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</si>
  <si>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</si>
  <si>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</si>
  <si>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</si>
  <si>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</si>
  <si>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</si>
  <si>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</si>
  <si>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</si>
  <si>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</si>
  <si>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</si>
  <si>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</si>
  <si>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</si>
  <si>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</si>
  <si>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</si>
  <si>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</si>
  <si>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</si>
  <si>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</si>
  <si>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</si>
  <si>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</si>
  <si>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</si>
  <si>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</si>
  <si>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</si>
  <si>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</si>
  <si>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</si>
  <si>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</si>
  <si>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</si>
  <si>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</si>
  <si>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</si>
  <si>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</si>
  <si>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</si>
  <si>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</si>
  <si>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</si>
  <si>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</si>
  <si>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</si>
  <si>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</si>
  <si>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</si>
  <si>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</si>
  <si>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</si>
  <si>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</si>
  <si>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</si>
  <si>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</si>
  <si>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</si>
  <si>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</si>
  <si>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</si>
  <si>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</si>
  <si>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</si>
  <si>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</si>
  <si>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</si>
  <si>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</si>
  <si>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</si>
  <si>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</si>
  <si>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</si>
  <si>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</si>
  <si>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</si>
  <si>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</si>
  <si>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</si>
  <si>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</si>
  <si>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</si>
  <si>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</si>
  <si>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</si>
  <si>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</si>
  <si>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</si>
  <si>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</si>
  <si>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</si>
  <si>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</si>
  <si>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</si>
  <si>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</si>
  <si>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</si>
  <si>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</si>
  <si>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</si>
  <si>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</si>
  <si>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</si>
  <si>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</si>
  <si>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</si>
  <si>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</si>
  <si>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</si>
  <si>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</si>
  <si>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</si>
  <si>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</si>
  <si>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</si>
  <si>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</si>
  <si>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</si>
  <si>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</si>
  <si>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</si>
  <si>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</si>
  <si>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</si>
  <si>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</si>
  <si>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</si>
  <si>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</si>
  <si>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</si>
  <si>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</si>
  <si>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</si>
  <si>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</si>
  <si>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</si>
  <si>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</si>
  <si>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</si>
  <si>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</si>
  <si>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</si>
  <si>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</si>
  <si>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</si>
  <si>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</si>
  <si>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</si>
  <si>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</si>
  <si>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</si>
  <si>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</si>
  <si>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</si>
  <si>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</si>
  <si>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</si>
  <si>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</si>
  <si>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</si>
  <si>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</si>
  <si>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</si>
  <si>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</si>
  <si>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</si>
  <si>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</si>
  <si>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</si>
  <si>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</si>
  <si>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</si>
  <si>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</si>
  <si>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</si>
  <si>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</si>
  <si>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</si>
  <si>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</si>
  <si>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</si>
  <si>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</si>
  <si>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</si>
  <si>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</si>
  <si>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</si>
  <si>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</si>
  <si>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</si>
  <si>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</si>
  <si>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</si>
  <si>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</si>
  <si>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</si>
  <si>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</si>
  <si>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</si>
  <si>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</si>
  <si>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</si>
  <si>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</si>
  <si>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</si>
  <si>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</si>
  <si>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</si>
  <si>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</si>
  <si>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</si>
  <si>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</si>
  <si>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</si>
  <si>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</si>
  <si>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</si>
  <si>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</si>
  <si>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</si>
  <si>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</si>
  <si>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</si>
  <si>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</si>
  <si>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</si>
  <si>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</si>
  <si>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</si>
  <si>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</si>
  <si>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</si>
  <si>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</si>
  <si>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</si>
  <si>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</si>
  <si>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</si>
  <si>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</si>
  <si>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</si>
  <si>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</si>
  <si>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</si>
  <si>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</si>
  <si>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</si>
  <si>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</si>
  <si>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</si>
  <si>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</si>
  <si>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</si>
  <si>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</si>
  <si>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</si>
  <si>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</si>
  <si>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</si>
  <si>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</si>
  <si>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</si>
  <si>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</si>
  <si>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</si>
  <si>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</si>
  <si>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</si>
  <si>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</si>
  <si>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</si>
  <si>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</si>
  <si>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</si>
  <si>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</si>
  <si>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</si>
  <si>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</si>
  <si>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</si>
  <si>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</si>
  <si>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</si>
  <si>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</si>
  <si>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</si>
  <si>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</si>
  <si>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</si>
  <si>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</si>
  <si>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</si>
  <si>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</si>
  <si>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</si>
  <si>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</si>
  <si>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</si>
  <si>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</si>
  <si>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</si>
  <si>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</si>
  <si>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</si>
  <si>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</si>
  <si>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</si>
  <si>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</si>
  <si>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</si>
  <si>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</si>
  <si>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</si>
  <si>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</si>
  <si>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</si>
  <si>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</si>
  <si>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</si>
  <si>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</si>
  <si>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</si>
  <si>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</si>
  <si>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</si>
  <si>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</si>
  <si>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</si>
  <si>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</si>
  <si>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</si>
  <si>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</si>
  <si>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</si>
  <si>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</si>
  <si>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</si>
  <si>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</si>
  <si>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</si>
  <si>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</si>
  <si>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</si>
  <si>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</si>
  <si>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</si>
  <si>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</si>
  <si>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</si>
  <si>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</si>
  <si>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</si>
  <si>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</si>
  <si>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</si>
  <si>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</si>
  <si>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</si>
  <si>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</si>
  <si>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</si>
  <si>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</si>
  <si>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</si>
  <si>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</si>
  <si>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</si>
  <si>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</si>
  <si>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</si>
  <si>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</si>
  <si>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</si>
  <si>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</si>
  <si>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</si>
  <si>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</si>
  <si>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</si>
  <si>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</si>
  <si>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</si>
  <si>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</si>
  <si>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</si>
  <si>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</si>
  <si>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</si>
  <si>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</si>
  <si>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</si>
  <si>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</si>
  <si>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</si>
  <si>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</si>
  <si>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</si>
  <si>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</si>
  <si>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</si>
  <si>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</si>
  <si>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</si>
  <si>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</si>
  <si>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</si>
  <si>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</si>
  <si>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</si>
  <si>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</si>
  <si>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</si>
  <si>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</si>
  <si>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</si>
  <si>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</si>
  <si>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</si>
  <si>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</si>
  <si>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</si>
  <si>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</si>
  <si>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</si>
  <si>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</si>
  <si>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</si>
  <si>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</si>
  <si>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</si>
  <si>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</si>
  <si>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</si>
  <si>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</si>
  <si>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</si>
  <si>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</si>
  <si>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</si>
  <si>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</si>
  <si>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</si>
  <si>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</si>
  <si>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</si>
  <si>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</si>
  <si>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</si>
  <si>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</si>
  <si>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</si>
  <si>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</si>
  <si>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</si>
  <si>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</si>
  <si>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</si>
  <si>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</si>
  <si>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</si>
  <si>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</si>
  <si>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</si>
  <si>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</si>
  <si>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</si>
  <si>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</si>
  <si>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</si>
  <si>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</si>
  <si>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</si>
  <si>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</si>
  <si>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</si>
  <si>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</si>
  <si>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</si>
  <si>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</si>
  <si>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</si>
  <si>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</si>
  <si>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</si>
  <si>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</si>
  <si>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</si>
  <si>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</si>
  <si>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</si>
  <si>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</si>
  <si>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</si>
  <si>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</si>
  <si>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</si>
  <si>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</si>
  <si>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</si>
  <si>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</si>
  <si>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</si>
  <si>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</si>
  <si>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</si>
  <si>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</si>
  <si>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</si>
  <si>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</si>
  <si>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</si>
  <si>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</si>
  <si>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</si>
  <si>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</si>
  <si>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</si>
  <si>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</si>
  <si>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</si>
  <si>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</si>
  <si>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</si>
  <si>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</si>
  <si>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</si>
  <si>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</si>
  <si>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</si>
  <si>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</si>
  <si>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</si>
  <si>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</si>
  <si>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</si>
  <si>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</si>
  <si>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</si>
  <si>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</si>
  <si>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</si>
  <si>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</si>
  <si>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</si>
  <si>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</si>
  <si>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</si>
  <si>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</si>
  <si>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</si>
  <si>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</si>
  <si>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</si>
  <si>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</si>
  <si>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</si>
  <si>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</si>
  <si>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</si>
  <si>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</si>
  <si>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</si>
  <si>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</si>
  <si>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</si>
  <si>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</si>
  <si>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</si>
  <si>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</si>
  <si>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</si>
  <si>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</si>
  <si>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</si>
  <si>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</si>
  <si>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</si>
  <si>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</si>
  <si>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</si>
  <si>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</si>
  <si>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</si>
  <si>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</si>
  <si>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</si>
  <si>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</si>
  <si>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</si>
  <si>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</si>
  <si>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</si>
  <si>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</si>
  <si>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</si>
  <si>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</si>
  <si>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</si>
  <si>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</si>
  <si>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</si>
  <si>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</si>
  <si>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</si>
  <si>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</si>
  <si>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</si>
  <si>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</si>
  <si>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</si>
  <si>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</si>
  <si>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</si>
  <si>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</si>
  <si>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</si>
  <si>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</si>
  <si>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</si>
  <si>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</si>
  <si>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</si>
  <si>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</si>
  <si>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</si>
  <si>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</si>
  <si>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</si>
  <si>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</si>
  <si>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</si>
  <si>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</si>
  <si>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</si>
  <si>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</si>
  <si>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</si>
  <si>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</si>
  <si>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</si>
  <si>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</si>
  <si>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</si>
  <si>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</si>
  <si>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</si>
  <si>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</si>
  <si>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</si>
  <si>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</si>
  <si>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</si>
  <si>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</si>
  <si>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</si>
  <si>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</si>
  <si>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</si>
  <si>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</si>
  <si>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</si>
  <si>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</si>
  <si>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</si>
  <si>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</si>
  <si>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</si>
  <si>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</si>
  <si>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</si>
  <si>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</si>
  <si>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</si>
  <si>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</si>
  <si>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</si>
  <si>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</si>
  <si>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</si>
  <si>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</si>
  <si>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</si>
  <si>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</si>
  <si>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</si>
  <si>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</si>
  <si>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</si>
  <si>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</si>
  <si>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</si>
  <si>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</si>
  <si>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</si>
  <si>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</si>
  <si>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</si>
  <si>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</si>
  <si>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</si>
  <si>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</si>
  <si>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</si>
  <si>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</si>
  <si>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</si>
  <si>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</si>
  <si>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</si>
  <si>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</si>
  <si>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</si>
  <si>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</si>
  <si>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</si>
  <si>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</si>
  <si>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</si>
  <si>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</si>
  <si>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</si>
  <si>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</si>
  <si>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</si>
  <si>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</si>
  <si>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</si>
  <si>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</si>
  <si>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</si>
  <si>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</si>
  <si>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</si>
  <si>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</si>
  <si>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</si>
  <si>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</si>
  <si>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</si>
  <si>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</si>
  <si>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</si>
  <si>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</si>
  <si>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</si>
  <si>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</si>
  <si>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</si>
  <si>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</si>
  <si>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</si>
  <si>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</si>
  <si>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</si>
  <si>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</si>
  <si>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</si>
  <si>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</si>
  <si>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</si>
  <si>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</si>
  <si>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</si>
  <si>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</si>
  <si>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</si>
  <si>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</si>
  <si>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</si>
  <si>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</si>
  <si>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</si>
  <si>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</si>
  <si>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</si>
  <si>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</si>
  <si>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</si>
  <si>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</si>
  <si>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</si>
  <si>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</si>
  <si>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</si>
  <si>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</si>
  <si>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</si>
  <si>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</si>
  <si>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</si>
  <si>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</si>
  <si>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</si>
  <si>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</si>
  <si>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</si>
  <si>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</si>
  <si>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</si>
  <si>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</si>
  <si>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</si>
  <si>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</si>
  <si>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</si>
  <si>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</si>
  <si>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</si>
  <si>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</si>
  <si>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</si>
  <si>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</si>
  <si>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</si>
  <si>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</si>
  <si>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</si>
  <si>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</si>
  <si>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</si>
  <si>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</si>
  <si>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</si>
  <si>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</si>
  <si>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</si>
  <si>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</si>
  <si>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</si>
  <si>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</si>
  <si>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</si>
  <si>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</si>
  <si>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</si>
  <si>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</si>
  <si>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</si>
  <si>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</si>
  <si>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</si>
  <si>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</si>
  <si>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</si>
  <si>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</si>
  <si>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</si>
  <si>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</si>
  <si>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</si>
  <si>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</si>
  <si>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</si>
  <si>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</si>
  <si>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</si>
  <si>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</si>
  <si>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</si>
  <si>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</si>
  <si>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</si>
  <si>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</si>
  <si>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</si>
  <si>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</si>
  <si>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</si>
  <si>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</si>
  <si>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</si>
  <si>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</si>
  <si>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</si>
  <si>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</si>
  <si>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</si>
  <si>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</si>
  <si>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</si>
  <si>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</si>
  <si>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</si>
  <si>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</si>
  <si>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</si>
  <si>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</si>
  <si>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</si>
  <si>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</si>
  <si>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</si>
  <si>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</si>
  <si>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</si>
  <si>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</si>
  <si>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</si>
  <si>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</si>
  <si>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</si>
  <si>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</si>
  <si>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</si>
  <si>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</si>
  <si>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</si>
  <si>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</si>
  <si>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</si>
  <si>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</si>
  <si>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</si>
  <si>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</si>
  <si>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</si>
  <si>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</si>
  <si>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</si>
  <si>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</si>
  <si>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</si>
  <si>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</si>
  <si>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</si>
  <si>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</si>
  <si>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</si>
  <si>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</si>
  <si>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</si>
  <si>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</si>
  <si>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</si>
  <si>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</si>
  <si>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</si>
  <si>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</si>
  <si>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</si>
  <si>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</si>
  <si>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</si>
  <si>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</si>
  <si>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</si>
  <si>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</si>
  <si>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</si>
  <si>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</si>
  <si>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</si>
  <si>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</si>
  <si>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</si>
  <si>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</si>
  <si>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</si>
  <si>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</si>
  <si>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</si>
  <si>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</si>
  <si>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</si>
  <si>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</si>
  <si>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</si>
  <si>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</si>
  <si>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</si>
  <si>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</si>
  <si>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</si>
  <si>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</si>
  <si>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</si>
  <si>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</si>
  <si>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</si>
  <si>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</si>
  <si>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</si>
  <si>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</si>
  <si>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</si>
  <si>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</si>
  <si>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</si>
  <si>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</si>
  <si>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</si>
  <si>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</si>
  <si>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</si>
  <si>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</si>
  <si>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</si>
  <si>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</si>
  <si>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</si>
  <si>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</si>
  <si>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</si>
  <si>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</si>
  <si>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</si>
  <si>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</si>
  <si>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</si>
  <si>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</si>
  <si>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</si>
  <si>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</si>
  <si>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</si>
  <si>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</si>
  <si>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</si>
  <si>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</si>
  <si>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</si>
  <si>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</si>
  <si>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</si>
  <si>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</si>
  <si>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</si>
  <si>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</si>
  <si>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</si>
  <si>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</si>
  <si>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</si>
  <si>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</si>
  <si>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</si>
  <si>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</si>
  <si>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</si>
  <si>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</si>
  <si>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</si>
  <si>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</si>
  <si>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</si>
  <si>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</si>
  <si>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</si>
  <si>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</si>
  <si>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</si>
  <si>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</si>
  <si>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</si>
  <si>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</si>
  <si>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</si>
  <si>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</si>
  <si>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</si>
  <si>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</si>
  <si>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</si>
  <si>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</si>
  <si>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</si>
  <si>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</si>
  <si>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</si>
  <si>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</si>
  <si>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</si>
  <si>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</si>
  <si>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</si>
  <si>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</si>
  <si>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</si>
  <si>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</si>
  <si>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</si>
  <si>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</si>
  <si>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</si>
  <si>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</si>
  <si>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</si>
  <si>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</si>
  <si>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</si>
  <si>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</si>
  <si>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</si>
  <si>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</si>
  <si>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</si>
  <si>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</si>
  <si>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</si>
  <si>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</si>
  <si>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</si>
  <si>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</si>
  <si>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</si>
  <si>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</si>
  <si>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</si>
  <si>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</si>
  <si>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</si>
  <si>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</si>
  <si>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</si>
  <si>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</si>
  <si>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</si>
  <si>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</si>
  <si>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</si>
  <si>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</si>
  <si>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</si>
  <si>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</si>
  <si>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</si>
  <si>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</si>
  <si>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</si>
  <si>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</si>
  <si>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</si>
  <si>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</si>
  <si>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</si>
  <si>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</si>
  <si>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</si>
  <si>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</si>
  <si>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</si>
  <si>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</si>
  <si>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</si>
  <si>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</si>
  <si>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</si>
  <si>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</si>
  <si>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</si>
  <si>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</si>
  <si>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</si>
  <si>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</si>
  <si>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</si>
  <si>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</si>
  <si>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</si>
  <si>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</si>
  <si>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</si>
  <si>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</si>
  <si>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</si>
  <si>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</si>
  <si>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</si>
  <si>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</si>
  <si>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</si>
  <si>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</si>
  <si>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</si>
  <si>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</si>
  <si>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</si>
  <si>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</si>
  <si>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</si>
  <si>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</si>
  <si>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</si>
  <si>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</si>
  <si>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</si>
  <si>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</si>
  <si>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</si>
  <si>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</si>
  <si>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</si>
  <si>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</si>
  <si>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</si>
  <si>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</si>
  <si>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</si>
  <si>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</si>
  <si>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</si>
  <si>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</si>
  <si>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</si>
  <si>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</si>
  <si>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</si>
  <si>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</si>
  <si>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</si>
  <si>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</si>
  <si>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</si>
  <si>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</si>
  <si>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</si>
  <si>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</si>
  <si>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</si>
  <si>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</si>
  <si>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</si>
  <si>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</si>
  <si>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</si>
  <si>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</si>
  <si>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</si>
  <si>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</si>
  <si>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</si>
  <si>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</si>
  <si>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</si>
  <si>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</si>
  <si>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</si>
  <si>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</si>
  <si>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</si>
  <si>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</si>
  <si>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</si>
  <si>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</si>
  <si>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</si>
  <si>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</si>
  <si>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</si>
  <si>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</si>
  <si>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</si>
  <si>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</si>
  <si>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</si>
  <si>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</si>
  <si>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</si>
  <si>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</si>
  <si>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</si>
  <si>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</si>
  <si>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</si>
  <si>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</si>
  <si>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</si>
  <si>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</si>
  <si>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</si>
  <si>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</si>
  <si>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</si>
  <si>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</si>
  <si>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</si>
  <si>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</si>
  <si>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</si>
  <si>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</si>
  <si>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</si>
  <si>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</si>
  <si>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</si>
  <si>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</si>
  <si>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</si>
  <si>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</si>
  <si>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</si>
  <si>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</si>
  <si>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</si>
  <si>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</si>
  <si>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</si>
  <si>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</si>
  <si>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</si>
  <si>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</si>
  <si>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</si>
  <si>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</si>
  <si>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</si>
  <si>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</si>
  <si>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</si>
  <si>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</si>
  <si>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</si>
  <si>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</si>
  <si>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</si>
  <si>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</si>
  <si>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</si>
  <si>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</si>
  <si>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</si>
  <si>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</si>
  <si>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</si>
  <si>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</si>
  <si>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</si>
  <si>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</si>
  <si>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</si>
  <si>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</si>
  <si>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</si>
  <si>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</si>
  <si>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</si>
  <si>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</si>
  <si>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</si>
  <si>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</si>
  <si>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</si>
  <si>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</si>
  <si>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</si>
  <si>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</si>
  <si>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</si>
  <si>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</si>
  <si>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</si>
  <si>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</si>
  <si>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</si>
  <si>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</si>
  <si>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</si>
  <si>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</si>
  <si>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</si>
  <si>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</si>
  <si>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</si>
  <si>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</si>
  <si>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</si>
  <si>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</si>
  <si>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</si>
  <si>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</si>
  <si>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</si>
  <si>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</si>
  <si>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</si>
  <si>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</si>
  <si>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</si>
  <si>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</si>
  <si>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</si>
  <si>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</si>
  <si>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</si>
  <si>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</si>
  <si>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</si>
  <si>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</si>
  <si>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</si>
  <si>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</si>
  <si>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</si>
  <si>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</si>
  <si>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</si>
  <si>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</si>
  <si>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</si>
  <si>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</si>
  <si>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</si>
  <si>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</si>
  <si>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</si>
  <si>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</si>
  <si>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</si>
  <si>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</si>
  <si>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</si>
  <si>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</si>
  <si>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</si>
  <si>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</si>
  <si>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</si>
  <si>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</si>
  <si>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</si>
  <si>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</si>
  <si>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</si>
  <si>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</si>
  <si>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</si>
  <si>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</si>
  <si>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</si>
  <si>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</si>
  <si>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</si>
  <si>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</si>
  <si>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</si>
  <si>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</si>
  <si>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</si>
  <si>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</si>
  <si>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</si>
  <si>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</si>
  <si>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</si>
  <si>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</si>
  <si>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</si>
  <si>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</si>
  <si>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</si>
  <si>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</si>
  <si>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</si>
  <si>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</si>
  <si>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</si>
  <si>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</si>
  <si>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</si>
  <si>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</si>
  <si>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</si>
  <si>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</si>
  <si>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</si>
  <si>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</si>
  <si>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</si>
  <si>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</si>
  <si>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</si>
  <si>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</si>
  <si>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</si>
  <si>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</si>
  <si>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</si>
  <si>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</si>
  <si>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</si>
  <si>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</si>
  <si>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</si>
  <si>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</si>
  <si>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</si>
  <si>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</si>
  <si>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</si>
  <si>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</si>
  <si>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</si>
  <si>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</si>
  <si>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</si>
  <si>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</si>
  <si>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</si>
  <si>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</si>
  <si>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</si>
  <si>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</si>
  <si>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</si>
  <si>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</si>
  <si>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</si>
  <si>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</si>
  <si>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</si>
  <si>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</si>
  <si>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</si>
  <si>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</si>
  <si>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</si>
  <si>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</si>
  <si>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</si>
  <si>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</si>
  <si>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</si>
  <si>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</si>
  <si>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</si>
  <si>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</si>
  <si>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</si>
  <si>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</si>
  <si>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</si>
  <si>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</si>
  <si>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</si>
  <si>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</si>
  <si>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</si>
  <si>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</si>
  <si>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</si>
  <si>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</si>
  <si>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</si>
  <si>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</si>
  <si>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</si>
  <si>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</si>
  <si>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</si>
  <si>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</si>
  <si>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</si>
  <si>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</si>
  <si>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</si>
  <si>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</si>
  <si>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</si>
  <si>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</si>
  <si>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</si>
  <si>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</si>
  <si>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</si>
  <si>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</si>
  <si>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</si>
  <si>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</si>
  <si>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</si>
  <si>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</si>
  <si>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</si>
  <si>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</si>
  <si>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</si>
  <si>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</si>
  <si>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</si>
  <si>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</si>
  <si>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</si>
  <si>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</si>
  <si>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</si>
  <si>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</si>
  <si>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</si>
  <si>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</si>
  <si>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</si>
  <si>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</si>
  <si>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</si>
  <si>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</si>
  <si>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</si>
  <si>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</si>
  <si>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</si>
  <si>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</si>
  <si>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</si>
  <si>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</si>
  <si>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</si>
  <si>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</si>
  <si>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</si>
  <si>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</si>
  <si>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</si>
  <si>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</si>
  <si>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</si>
  <si>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</si>
  <si>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</si>
  <si>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</si>
  <si>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</si>
  <si>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</si>
  <si>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</si>
  <si>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</si>
  <si>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</si>
  <si>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</si>
  <si>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</si>
  <si>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</si>
  <si>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</si>
  <si>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</si>
  <si>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</si>
  <si>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</si>
  <si>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</si>
  <si>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</si>
  <si>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</si>
  <si>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</si>
  <si>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</si>
  <si>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</si>
  <si>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</si>
  <si>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</si>
  <si>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</si>
  <si>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</si>
  <si>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</si>
  <si>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</si>
  <si>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</si>
  <si>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</si>
  <si>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</si>
  <si>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</si>
  <si>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</si>
  <si>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</si>
  <si>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</si>
  <si>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</si>
  <si>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</si>
  <si>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</si>
  <si>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</si>
  <si>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</si>
  <si>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</si>
  <si>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</si>
  <si>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</si>
  <si>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</si>
  <si>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</si>
  <si>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</si>
  <si>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</si>
  <si>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</si>
  <si>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</si>
  <si>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</si>
  <si>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</si>
  <si>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</si>
  <si>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</si>
  <si>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</si>
  <si>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</si>
  <si>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</si>
  <si>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</si>
  <si>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</si>
  <si>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</si>
  <si>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</si>
  <si>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</si>
  <si>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</si>
  <si>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</si>
  <si>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</si>
  <si>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</si>
  <si>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</si>
  <si>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</si>
  <si>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</si>
  <si>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</si>
  <si>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</si>
  <si>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</si>
  <si>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</si>
  <si>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</si>
  <si>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</si>
  <si>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</si>
  <si>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</si>
  <si>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</si>
  <si>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</si>
  <si>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</si>
  <si>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</si>
  <si>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</si>
  <si>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</si>
  <si>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</si>
  <si>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</si>
  <si>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</si>
  <si>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</si>
  <si>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</si>
  <si>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</si>
  <si>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</si>
  <si>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</si>
  <si>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</si>
  <si>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</si>
  <si>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</si>
  <si>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</si>
  <si>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</si>
  <si>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</si>
  <si>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</si>
  <si>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</si>
  <si>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</si>
  <si>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</si>
  <si>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</si>
  <si>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</si>
  <si>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</si>
  <si>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</si>
  <si>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</si>
  <si>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</si>
  <si>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</si>
  <si>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</si>
  <si>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</si>
  <si>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</si>
  <si>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</si>
  <si>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</si>
  <si>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</si>
  <si>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</si>
  <si>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</si>
  <si>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</si>
  <si>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</si>
  <si>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</si>
  <si>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</si>
  <si>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</si>
  <si>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</si>
  <si>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</si>
  <si>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</si>
  <si>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</si>
  <si>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</si>
  <si>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</si>
  <si>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</si>
  <si>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</si>
  <si>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</si>
  <si>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</si>
  <si>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</si>
  <si>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</si>
  <si>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</si>
  <si>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</si>
  <si>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</si>
  <si>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</si>
  <si>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</si>
  <si>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</si>
  <si>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</si>
  <si>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</si>
  <si>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</si>
  <si>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</si>
  <si>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</si>
  <si>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</si>
  <si>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</si>
  <si>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</si>
  <si>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</si>
  <si>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</si>
  <si>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</si>
  <si>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</si>
  <si>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</si>
  <si>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</si>
  <si>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</si>
  <si>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</si>
  <si>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</si>
  <si>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</si>
  <si>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</si>
  <si>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</si>
  <si>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</si>
  <si>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</si>
  <si>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</si>
  <si>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</si>
  <si>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</si>
  <si>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</si>
  <si>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</si>
  <si>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</si>
  <si>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Dirección General de Desarrollo Fronterizo</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</si>
  <si>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</si>
  <si>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</si>
  <si>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</si>
  <si>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</si>
  <si>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</si>
  <si>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</si>
  <si>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</si>
  <si>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</si>
  <si>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</si>
  <si>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</si>
  <si>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</si>
  <si>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</si>
  <si>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</si>
  <si>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</si>
  <si>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</si>
  <si>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</si>
  <si>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</si>
  <si>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</si>
  <si>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</si>
  <si>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</si>
  <si>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</si>
  <si>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</si>
  <si>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</si>
  <si>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</si>
  <si>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</si>
  <si>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</si>
  <si>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</si>
  <si>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</si>
  <si>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</si>
  <si>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</si>
  <si>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</si>
  <si>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</si>
  <si>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</si>
  <si>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</si>
  <si>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</si>
  <si>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</si>
  <si>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</si>
  <si>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</si>
  <si>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</si>
  <si>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</si>
  <si>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</si>
  <si>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</si>
  <si>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</si>
  <si>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</si>
  <si>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</si>
  <si>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</si>
  <si>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</si>
  <si>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</si>
  <si>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</si>
  <si>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</si>
  <si>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</si>
  <si>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</si>
  <si>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</si>
  <si>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</si>
  <si>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</si>
  <si>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</si>
  <si>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</si>
  <si>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</si>
  <si>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</si>
  <si>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</si>
  <si>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</si>
  <si>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</si>
  <si>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</si>
  <si>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</si>
  <si>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</si>
  <si>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</si>
  <si>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</si>
  <si>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</si>
  <si>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</si>
  <si>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</si>
  <si>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</si>
  <si>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</si>
  <si>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</si>
  <si>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</si>
  <si>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</si>
  <si>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</si>
  <si>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</si>
  <si>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</si>
  <si>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</si>
  <si>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</si>
  <si>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</si>
  <si>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</si>
  <si>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</si>
  <si>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</si>
  <si>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</si>
  <si>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</si>
  <si>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</si>
  <si>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</si>
  <si>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</si>
  <si>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</si>
  <si>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</si>
  <si>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</si>
  <si>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</si>
  <si>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</si>
  <si>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</si>
  <si>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</si>
  <si>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</si>
  <si>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</si>
  <si>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</si>
  <si>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</si>
  <si>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</si>
  <si>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</si>
  <si>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</si>
  <si>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</si>
  <si>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</si>
  <si>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</si>
  <si>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</si>
  <si>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</si>
  <si>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</si>
  <si>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</si>
  <si>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</si>
  <si>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</si>
  <si>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</si>
  <si>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</si>
  <si>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</si>
  <si>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</si>
  <si>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</si>
  <si>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</si>
  <si>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</si>
  <si>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</si>
  <si>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</si>
  <si>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</si>
  <si>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</si>
  <si>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</si>
  <si>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</si>
  <si>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</si>
  <si>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</si>
  <si>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</si>
  <si>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</si>
  <si>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</si>
  <si>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</si>
  <si>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</si>
  <si>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</si>
  <si>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</si>
  <si>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</si>
  <si>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</si>
  <si>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</si>
  <si>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</si>
  <si>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</si>
  <si>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</si>
  <si>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</si>
  <si>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</si>
  <si>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</si>
  <si>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</si>
  <si>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</si>
  <si>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</si>
  <si>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</si>
  <si>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</si>
  <si>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</si>
  <si>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</si>
  <si>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</si>
  <si>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</si>
  <si>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</si>
  <si>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</si>
  <si>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</si>
  <si>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</si>
  <si>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</si>
  <si>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</si>
  <si>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</si>
  <si>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</si>
  <si>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</si>
  <si>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</si>
  <si>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</si>
  <si>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</si>
  <si>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</si>
  <si>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</si>
  <si>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</si>
  <si>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</si>
  <si>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</si>
  <si>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</si>
  <si>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</si>
  <si>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</si>
  <si>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</si>
  <si>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</si>
  <si>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</si>
  <si>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</si>
  <si>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</si>
  <si>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</si>
  <si>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</si>
  <si>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</si>
  <si>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</si>
  <si>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</si>
  <si>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</si>
  <si>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</si>
  <si>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</si>
  <si>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</si>
  <si>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</si>
  <si>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</si>
  <si>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</si>
  <si>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</si>
  <si>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</si>
  <si>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</si>
  <si>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</si>
  <si>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</si>
  <si>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</si>
  <si>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</si>
  <si>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</si>
  <si>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</si>
  <si>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</si>
  <si>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</si>
  <si>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</si>
  <si>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</si>
  <si>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</si>
  <si>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</si>
  <si>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</si>
  <si>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</si>
  <si>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</si>
  <si>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</si>
  <si>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</si>
  <si>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</si>
  <si>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</si>
  <si>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</si>
  <si>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</si>
  <si>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</si>
  <si>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</si>
  <si>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</si>
  <si>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</si>
  <si>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</si>
  <si>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</si>
  <si>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</si>
  <si>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</si>
  <si>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</si>
  <si>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</si>
  <si>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</si>
  <si>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</si>
  <si>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</si>
  <si>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</si>
  <si>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</si>
  <si>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</si>
  <si>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</si>
  <si>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</si>
  <si>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</si>
  <si>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</si>
  <si>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</si>
  <si>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</si>
  <si>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</si>
  <si>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</si>
  <si>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</si>
  <si>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</si>
  <si>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</si>
  <si>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</si>
  <si>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</si>
  <si>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</si>
  <si>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</si>
  <si>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</si>
  <si>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</si>
  <si>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</si>
  <si>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</si>
  <si>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</si>
  <si>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</si>
  <si>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</si>
  <si>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</si>
  <si>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</si>
  <si>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</si>
  <si>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</si>
  <si>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</si>
  <si>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</si>
  <si>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</si>
  <si>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</si>
  <si>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</si>
  <si>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</si>
  <si>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</si>
  <si>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</si>
  <si>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</si>
  <si>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</si>
  <si>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</si>
  <si>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</si>
  <si>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</si>
  <si>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</si>
  <si>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</si>
  <si>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</si>
  <si>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</si>
  <si>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</si>
  <si>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</si>
  <si>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</si>
  <si>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</si>
  <si>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</si>
  <si>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</si>
  <si>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</si>
  <si>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</si>
  <si>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</si>
  <si>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</si>
  <si>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</si>
  <si>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</si>
  <si>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</si>
  <si>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</si>
  <si>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</si>
  <si>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</si>
  <si>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</si>
  <si>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</si>
  <si>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</si>
  <si>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</si>
  <si>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</si>
  <si>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</si>
  <si>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</si>
  <si>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</si>
  <si>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</si>
  <si>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</si>
  <si>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</si>
  <si>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</si>
  <si>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</si>
  <si>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</si>
  <si>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</si>
  <si>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</si>
  <si>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</si>
  <si>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</si>
  <si>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</si>
  <si>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</si>
  <si>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</si>
  <si>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</si>
  <si>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</si>
  <si>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</si>
  <si>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</si>
  <si>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</si>
  <si>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</si>
  <si>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</si>
  <si>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</si>
  <si>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</si>
  <si>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</si>
  <si>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</si>
  <si>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</si>
  <si>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</si>
  <si>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</si>
  <si>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</si>
  <si>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</si>
  <si>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</si>
  <si>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</si>
  <si>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</si>
  <si>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</si>
  <si>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</si>
  <si>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</si>
  <si>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</si>
  <si>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</si>
  <si>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</si>
  <si>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</si>
  <si>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</si>
  <si>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</si>
  <si>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</si>
  <si>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</si>
  <si>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</si>
  <si>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</si>
  <si>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</si>
  <si>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</si>
  <si>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</si>
  <si>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</si>
  <si>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</si>
  <si>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</si>
  <si>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</si>
  <si>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</si>
  <si>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</si>
  <si>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</si>
  <si>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</si>
  <si>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</si>
  <si>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</si>
  <si>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</si>
  <si>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</si>
  <si>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</si>
  <si>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</si>
  <si>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</si>
  <si>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</si>
  <si>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</si>
  <si>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</si>
  <si>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</si>
  <si>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</si>
  <si>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</si>
  <si>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</si>
  <si>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</si>
  <si>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</si>
  <si>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</si>
  <si>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</si>
  <si>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</si>
  <si>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</si>
  <si>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</si>
  <si>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</si>
  <si>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</si>
  <si>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</si>
  <si>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</si>
  <si>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</si>
  <si>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</si>
  <si>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</si>
  <si>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</si>
  <si>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</si>
  <si>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</si>
  <si>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</si>
  <si>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</si>
  <si>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</si>
  <si>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</si>
  <si>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</si>
  <si>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</si>
  <si>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</si>
  <si>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</si>
  <si>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</si>
  <si>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</si>
  <si>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</si>
  <si>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</si>
  <si>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</si>
  <si>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</si>
  <si>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</si>
  <si>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</si>
  <si>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</si>
  <si>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</si>
  <si>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</si>
  <si>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</si>
  <si>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</si>
  <si>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</si>
  <si>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</si>
  <si>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</si>
  <si>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</si>
  <si>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</si>
  <si>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</si>
  <si>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</si>
  <si>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</si>
  <si>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</si>
  <si>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</si>
  <si>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</si>
  <si>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</si>
  <si>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</si>
  <si>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</si>
  <si>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</si>
  <si>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</si>
  <si>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</si>
  <si>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</si>
  <si>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</si>
  <si>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</si>
  <si>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</si>
  <si>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</si>
  <si>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</si>
  <si>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</si>
  <si>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</si>
  <si>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</si>
  <si>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</si>
  <si>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</si>
  <si>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</si>
  <si>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</si>
  <si>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</si>
  <si>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</si>
  <si>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</si>
  <si>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</si>
  <si>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</si>
  <si>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</si>
  <si>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</si>
  <si>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</si>
  <si>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</si>
  <si>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</si>
  <si>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</si>
  <si>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</si>
  <si>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</si>
  <si>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</si>
  <si>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</si>
  <si>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</si>
  <si>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</si>
  <si>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</si>
  <si>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</si>
  <si>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</si>
  <si>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</si>
  <si>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</si>
  <si>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</si>
  <si>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</si>
  <si>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</si>
  <si>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</si>
  <si>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</si>
  <si>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</si>
  <si>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</si>
  <si>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</si>
  <si>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</si>
  <si>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</si>
  <si>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</si>
  <si>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</si>
  <si>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</si>
  <si>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</si>
  <si>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</si>
  <si>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</si>
  <si>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</si>
  <si>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</si>
  <si>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</si>
  <si>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</si>
  <si>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</si>
  <si>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</si>
  <si>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</si>
  <si>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</si>
  <si>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</si>
  <si>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</si>
  <si>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</si>
  <si>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</si>
  <si>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</si>
  <si>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</si>
  <si>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</si>
  <si>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</si>
  <si>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</si>
  <si>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</si>
  <si>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</si>
  <si>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</si>
  <si>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</si>
  <si>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</si>
  <si>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</si>
  <si>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</si>
  <si>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</si>
  <si>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</si>
  <si>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</si>
  <si>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</si>
  <si>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</si>
  <si>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</si>
  <si>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</si>
  <si>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</si>
  <si>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</si>
  <si>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</si>
  <si>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</si>
  <si>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</si>
  <si>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</si>
  <si>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</si>
  <si>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</si>
  <si>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</si>
  <si>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</si>
  <si>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</si>
  <si>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</si>
  <si>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</si>
  <si>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</si>
  <si>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</si>
  <si>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</si>
  <si>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</si>
  <si>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</si>
  <si>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</si>
  <si>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</si>
  <si>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</si>
  <si>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</si>
  <si>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</si>
  <si>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</si>
  <si>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</si>
  <si>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</si>
  <si>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</si>
  <si>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</si>
  <si>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</si>
  <si>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</si>
  <si>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</si>
  <si>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</si>
  <si>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</si>
  <si>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</si>
  <si>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</si>
  <si>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</si>
  <si>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</si>
  <si>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</si>
  <si>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</si>
  <si>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</si>
  <si>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</si>
  <si>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</si>
  <si>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</si>
  <si>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</si>
  <si>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</si>
  <si>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</si>
  <si>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</si>
  <si>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</si>
  <si>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</si>
  <si>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</si>
  <si>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</si>
  <si>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</si>
  <si>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</si>
  <si>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</si>
  <si>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</si>
  <si>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</si>
  <si>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</si>
  <si>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</si>
  <si>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</si>
  <si>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</si>
  <si>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</si>
  <si>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</si>
  <si>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</si>
  <si>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</si>
  <si>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</si>
  <si>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</si>
  <si>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</si>
  <si>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</si>
  <si>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</si>
  <si>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</si>
  <si>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</si>
  <si>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</si>
  <si>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</si>
  <si>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</si>
  <si>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</si>
  <si>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</si>
  <si>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</si>
  <si>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</si>
  <si>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</si>
  <si>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</si>
  <si>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</si>
  <si>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</si>
  <si>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</si>
  <si>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</si>
  <si>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</si>
  <si>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</si>
  <si>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</si>
  <si>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</si>
  <si>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</si>
  <si>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</si>
  <si>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</si>
  <si>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</si>
  <si>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</si>
  <si>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</si>
  <si>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</si>
  <si>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</si>
  <si>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</si>
  <si>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</si>
  <si>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</si>
  <si>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</si>
  <si>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</si>
  <si>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</si>
  <si>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</si>
  <si>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</si>
  <si>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</si>
  <si>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</si>
  <si>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</si>
  <si>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</si>
  <si>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</si>
  <si>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</si>
  <si>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</si>
  <si>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</si>
  <si>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</si>
  <si>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</si>
  <si>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</si>
  <si>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</si>
  <si>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</si>
  <si>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</si>
  <si>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</si>
  <si>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</si>
  <si>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</si>
  <si>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</si>
  <si>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</si>
  <si>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</si>
  <si>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</si>
  <si>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</si>
  <si>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</si>
  <si>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</si>
  <si>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</si>
  <si>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</si>
  <si>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</si>
  <si>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</si>
  <si>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</si>
  <si>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</si>
  <si>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</si>
  <si>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</si>
  <si>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</si>
  <si>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</si>
  <si>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</si>
  <si>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</si>
  <si>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</si>
  <si>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</si>
  <si>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</si>
  <si>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</si>
  <si>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</si>
  <si>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</si>
  <si>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</si>
  <si>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</si>
  <si>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</si>
  <si>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</si>
  <si>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</si>
  <si>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</si>
  <si>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</si>
  <si>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</si>
  <si>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</si>
  <si>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</si>
  <si>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</si>
  <si>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</si>
  <si>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</si>
  <si>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</si>
  <si>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</si>
  <si>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</si>
  <si>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</si>
  <si>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</si>
  <si>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</si>
  <si>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</si>
  <si>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</si>
  <si>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</si>
  <si>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</si>
  <si>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</si>
  <si>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</si>
  <si>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</si>
  <si>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</si>
  <si>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</si>
  <si>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</si>
  <si>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</si>
  <si>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</si>
  <si>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</si>
  <si>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</si>
  <si>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</si>
  <si>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</si>
  <si>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</si>
  <si>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</si>
  <si>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</si>
  <si>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</si>
  <si>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</si>
  <si>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</si>
  <si>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</si>
  <si>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</si>
  <si>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</si>
  <si>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</si>
  <si>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</si>
  <si>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</si>
  <si>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</si>
  <si>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</si>
  <si>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</si>
  <si>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</si>
  <si>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</si>
  <si>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</si>
  <si>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</si>
  <si>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</si>
  <si>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</si>
  <si>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</si>
  <si>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</si>
  <si>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</si>
  <si>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</si>
  <si>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</si>
  <si>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</si>
  <si>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</si>
  <si>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</si>
  <si>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</si>
  <si>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</si>
  <si>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</si>
  <si>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</si>
  <si>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</si>
  <si>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</si>
  <si>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</si>
  <si>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</si>
  <si>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</si>
  <si>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</si>
  <si>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</si>
  <si>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</si>
  <si>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</si>
  <si>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</si>
  <si>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</si>
  <si>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</si>
  <si>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</si>
  <si>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</si>
  <si>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</si>
  <si>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</si>
  <si>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</si>
  <si>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</si>
  <si>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</si>
  <si>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</si>
  <si>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</si>
  <si>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</si>
  <si>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</si>
  <si>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</si>
  <si>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</si>
  <si>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</si>
  <si>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</si>
  <si>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</si>
  <si>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</si>
  <si>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</si>
  <si>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</si>
  <si>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</si>
  <si>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</si>
  <si>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</si>
  <si>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</si>
  <si>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</si>
  <si>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</si>
  <si>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</si>
  <si>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</si>
  <si>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</si>
  <si>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</si>
  <si>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</si>
  <si>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</si>
  <si>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</si>
  <si>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</si>
  <si>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</si>
  <si>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</si>
  <si>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</si>
  <si>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</si>
  <si>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</si>
  <si>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</si>
  <si>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</si>
  <si>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</si>
  <si>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</si>
  <si>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</si>
  <si>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</si>
  <si>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</si>
  <si>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</si>
  <si>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</si>
  <si>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</si>
  <si>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</si>
  <si>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</si>
  <si>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</si>
  <si>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</si>
  <si>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</si>
  <si>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</si>
  <si>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</si>
  <si>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</si>
  <si>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</si>
  <si>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</si>
  <si>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</si>
  <si>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</si>
  <si>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</si>
  <si>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</si>
  <si>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</si>
  <si>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</si>
  <si>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</si>
  <si>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</si>
  <si>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</si>
  <si>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</si>
  <si>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</si>
  <si>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</si>
  <si>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</si>
  <si>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</si>
  <si>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</si>
  <si>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</si>
  <si>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</si>
  <si>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</si>
  <si>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</si>
  <si>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</si>
  <si>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</si>
  <si>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</si>
  <si>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</si>
  <si>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</si>
  <si>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</si>
  <si>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</si>
  <si>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</si>
  <si>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</si>
  <si>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</si>
  <si>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</si>
  <si>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</si>
  <si>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</si>
  <si>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</si>
  <si>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</si>
  <si>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</si>
  <si>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</si>
  <si>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</si>
  <si>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</si>
  <si>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</si>
  <si>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</si>
  <si>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</si>
  <si>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</si>
  <si>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</si>
  <si>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</si>
  <si>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</si>
  <si>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</si>
  <si>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</si>
  <si>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</si>
  <si>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</si>
  <si>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</si>
  <si>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</si>
  <si>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</si>
  <si>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</si>
  <si>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</si>
  <si>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</si>
  <si>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</si>
  <si>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</si>
  <si>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</si>
  <si>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</si>
  <si>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</si>
  <si>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</si>
  <si>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</si>
  <si>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</si>
  <si>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</si>
  <si>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</si>
  <si>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</si>
  <si>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</si>
  <si>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</si>
  <si>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</si>
  <si>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</si>
  <si>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</si>
  <si>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</si>
  <si>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</si>
  <si>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</si>
  <si>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</si>
  <si>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</si>
  <si>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</si>
  <si>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</si>
  <si>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</si>
  <si>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</si>
  <si>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</si>
  <si>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</si>
  <si>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</si>
  <si>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</si>
  <si>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</si>
  <si>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</si>
  <si>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</si>
  <si>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</si>
  <si>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</si>
  <si>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</si>
  <si>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</si>
  <si>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</si>
  <si>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</si>
  <si>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</si>
  <si>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</si>
  <si>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</si>
  <si>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</si>
  <si>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</si>
  <si>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</si>
  <si>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</si>
  <si>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</si>
  <si>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</si>
  <si>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</si>
  <si>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</si>
  <si>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</si>
  <si>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</si>
  <si>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</si>
  <si>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</si>
  <si>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</si>
  <si>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</si>
  <si>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</si>
  <si>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</si>
  <si>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</si>
  <si>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</si>
  <si>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</si>
  <si>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</si>
  <si>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</si>
  <si>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</si>
  <si>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</si>
  <si>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</si>
  <si>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</si>
  <si>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</si>
  <si>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</si>
  <si>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</si>
  <si>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</si>
  <si>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</si>
  <si>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</si>
  <si>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</si>
  <si>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</si>
  <si>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</si>
  <si>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</si>
  <si>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</si>
  <si>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</si>
  <si>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</si>
  <si>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</si>
  <si>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</si>
  <si>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</si>
  <si>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</si>
  <si>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</si>
  <si>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</si>
  <si>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</si>
  <si>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</si>
  <si>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</si>
  <si>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</si>
  <si>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</si>
  <si>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</si>
  <si>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</si>
  <si>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</si>
  <si>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</si>
  <si>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</si>
  <si>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</si>
  <si>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</si>
  <si>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</si>
  <si>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</si>
  <si>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</si>
  <si>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</si>
  <si>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</si>
  <si>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</si>
  <si>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</si>
  <si>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</si>
  <si>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</si>
  <si>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</si>
  <si>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</si>
  <si>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</si>
  <si>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</si>
  <si>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</si>
  <si>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</si>
  <si>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</si>
  <si>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</si>
  <si>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</si>
  <si>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</si>
  <si>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</si>
  <si>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</si>
  <si>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</si>
  <si>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</si>
  <si>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</si>
  <si>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</si>
  <si>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</si>
  <si>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</si>
  <si>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</si>
  <si>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</si>
  <si>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</si>
  <si>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</si>
  <si>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</si>
  <si>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</si>
  <si>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</si>
  <si>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</si>
  <si>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</si>
  <si>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</si>
  <si>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</si>
  <si>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</si>
  <si>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</si>
  <si>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</si>
  <si>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</si>
  <si>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</si>
  <si>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</si>
  <si>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</si>
  <si>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</si>
  <si>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</si>
  <si>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</si>
  <si>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</si>
  <si>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</si>
  <si>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</si>
  <si>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</si>
  <si>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</si>
  <si>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</si>
  <si>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</si>
  <si>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</si>
  <si>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</si>
  <si>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</si>
  <si>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</si>
  <si>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</si>
  <si>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</si>
  <si>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</si>
  <si>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</si>
  <si>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</si>
  <si>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</si>
  <si>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</si>
  <si>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</si>
  <si>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</si>
  <si>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</si>
  <si>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</si>
  <si>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</si>
  <si>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</si>
  <si>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</si>
  <si>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</si>
  <si>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</si>
  <si>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</si>
  <si>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</si>
  <si>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</si>
  <si>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</si>
  <si>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</si>
  <si>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</si>
  <si>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</si>
  <si>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</si>
  <si>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</si>
  <si>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</si>
  <si>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</si>
  <si>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</si>
  <si>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</si>
  <si>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</si>
  <si>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</si>
  <si>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</si>
  <si>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</si>
  <si>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</si>
  <si>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</si>
  <si>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</si>
  <si>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</si>
  <si>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</si>
  <si>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</si>
  <si>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</si>
  <si>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</si>
  <si>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</si>
  <si>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</si>
  <si>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</si>
  <si>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</si>
  <si>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</si>
  <si>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</si>
  <si>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</si>
  <si>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</si>
  <si>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</si>
  <si>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</si>
  <si>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</si>
  <si>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</si>
  <si>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</si>
  <si>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</si>
  <si>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</si>
  <si>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</si>
  <si>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</si>
  <si>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</si>
  <si>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</si>
  <si>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</si>
  <si>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</si>
  <si>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</si>
  <si>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</si>
  <si>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</si>
  <si>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</si>
  <si>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</si>
  <si>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</si>
  <si>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</si>
  <si>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</si>
  <si>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</si>
  <si>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</si>
  <si>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</si>
  <si>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</si>
  <si>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</si>
  <si>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</si>
  <si>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</si>
  <si>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</si>
  <si>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</si>
  <si>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</si>
  <si>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</si>
  <si>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</si>
  <si>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</si>
  <si>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</si>
  <si>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</si>
  <si>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</si>
  <si>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</si>
  <si>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</si>
  <si>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</si>
  <si>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</si>
  <si>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</si>
  <si>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</si>
  <si>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</si>
  <si>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</si>
  <si>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</si>
  <si>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</si>
  <si>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</si>
  <si>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</si>
  <si>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</si>
  <si>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</si>
  <si>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</si>
  <si>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</si>
  <si>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</si>
  <si>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</si>
  <si>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</si>
  <si>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</si>
  <si>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</si>
  <si>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</si>
  <si>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</si>
  <si>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</si>
  <si>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</si>
  <si>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</si>
  <si>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</si>
  <si>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</si>
  <si>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</si>
  <si>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</si>
  <si>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</si>
  <si>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</si>
  <si>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</si>
  <si>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</si>
  <si>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</si>
  <si>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</si>
  <si>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</si>
  <si>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</si>
  <si>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</si>
  <si>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</si>
  <si>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</si>
  <si>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</si>
  <si>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</si>
  <si>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</si>
  <si>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</si>
  <si>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</si>
  <si>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</si>
  <si>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</si>
  <si>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</si>
  <si>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</si>
  <si>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</si>
  <si>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</si>
  <si>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</si>
  <si>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</si>
  <si>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</si>
  <si>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</si>
  <si>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</si>
  <si>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</si>
  <si>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</si>
  <si>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</si>
  <si>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</si>
  <si>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</si>
  <si>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</si>
  <si>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</si>
  <si>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</si>
  <si>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</si>
  <si>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</si>
  <si>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</si>
  <si>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</si>
  <si>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</si>
  <si>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</si>
  <si>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</si>
  <si>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</si>
  <si>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</si>
  <si>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</si>
  <si>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</si>
  <si>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</si>
  <si>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</si>
  <si>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</si>
  <si>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</si>
  <si>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</si>
  <si>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</si>
  <si>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</si>
  <si>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</si>
  <si>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</si>
  <si>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</si>
  <si>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</si>
  <si>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</si>
  <si>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</si>
  <si>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</si>
  <si>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</si>
  <si>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</si>
  <si>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</si>
  <si>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</si>
  <si>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</si>
  <si>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</si>
  <si>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</si>
  <si>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</si>
  <si>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</si>
  <si>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</si>
  <si>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</si>
  <si>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</si>
  <si>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</si>
  <si>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</si>
  <si>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</si>
  <si>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</si>
  <si>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</si>
  <si>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</si>
  <si>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</si>
  <si>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</si>
  <si>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</si>
  <si>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</si>
  <si>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</si>
  <si>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</si>
  <si>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</si>
  <si>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</si>
  <si>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</si>
  <si>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</si>
  <si>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</si>
  <si>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</si>
  <si>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</si>
  <si>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</si>
  <si>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</si>
  <si>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</si>
  <si>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</si>
  <si>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</si>
  <si>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</si>
  <si>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</si>
  <si>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</si>
  <si>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</si>
  <si>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</si>
  <si>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</si>
  <si>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</si>
  <si>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</si>
  <si>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</si>
  <si>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</si>
  <si>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</si>
  <si>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</si>
  <si>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</si>
  <si>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</si>
  <si>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</si>
  <si>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</si>
  <si>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</si>
  <si>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</si>
  <si>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</si>
  <si>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</si>
  <si>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</si>
  <si>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</si>
  <si>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</si>
  <si>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</si>
  <si>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</si>
  <si>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</si>
  <si>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</si>
  <si>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</si>
  <si>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</si>
  <si>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</si>
  <si>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</si>
  <si>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</si>
  <si>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</si>
  <si>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</si>
  <si>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</si>
  <si>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</si>
  <si>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</si>
  <si>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</si>
  <si>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</si>
  <si>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</si>
  <si>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</si>
  <si>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</si>
  <si>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</si>
  <si>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</si>
  <si>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</si>
  <si>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</si>
  <si>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</si>
  <si>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</si>
  <si>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</si>
  <si>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</si>
  <si>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</si>
  <si>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</si>
  <si>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</si>
  <si>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</si>
  <si>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</si>
  <si>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</si>
  <si>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</si>
  <si>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</si>
  <si>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</si>
  <si>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</si>
  <si>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</si>
  <si>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</si>
  <si>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</si>
  <si>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</si>
  <si>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</si>
  <si>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</si>
  <si>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</si>
  <si>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</si>
  <si>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</si>
  <si>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</si>
  <si>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</si>
  <si>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</si>
  <si>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</si>
  <si>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</si>
  <si>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</si>
  <si>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</si>
  <si>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</si>
  <si>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</si>
  <si>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</si>
  <si>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</si>
  <si>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</si>
  <si>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</si>
  <si>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</si>
  <si>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</si>
  <si>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</si>
  <si>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</si>
  <si>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</si>
  <si>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</si>
  <si>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</si>
  <si>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</si>
  <si>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</si>
  <si>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</si>
  <si>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</si>
  <si>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</si>
  <si>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</si>
  <si>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</si>
  <si>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</si>
  <si>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</si>
  <si>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</si>
  <si>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</si>
  <si>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</si>
  <si>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</si>
  <si>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</si>
  <si>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</si>
  <si>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</si>
  <si>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</si>
  <si>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</si>
  <si>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</si>
  <si>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</si>
  <si>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</si>
  <si>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</si>
  <si>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</si>
  <si>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</si>
  <si>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</si>
  <si>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</si>
  <si>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</si>
  <si>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</si>
  <si>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</si>
  <si>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</si>
  <si>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</si>
  <si>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</si>
  <si>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</si>
  <si>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</si>
  <si>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</si>
  <si>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</si>
  <si>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</si>
  <si>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</si>
  <si>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</si>
  <si>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</si>
  <si>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</si>
  <si>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</si>
  <si>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</si>
  <si>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</si>
  <si>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</si>
  <si>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</si>
  <si>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</si>
  <si>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</si>
  <si>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</si>
  <si>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</si>
  <si>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</si>
  <si>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</si>
  <si>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</si>
  <si>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</si>
  <si>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</si>
  <si>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</si>
  <si>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</si>
  <si>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</si>
  <si>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</si>
  <si>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</si>
  <si>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</si>
  <si>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</si>
  <si>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</si>
  <si>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</si>
  <si>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</si>
  <si>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</si>
  <si>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</si>
  <si>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</si>
  <si>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</si>
  <si>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</si>
  <si>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</si>
  <si>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</si>
  <si>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</si>
  <si>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</si>
  <si>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</si>
  <si>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</si>
  <si>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</si>
  <si>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</si>
  <si>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</si>
  <si>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</si>
  <si>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</si>
  <si>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</si>
  <si>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</si>
  <si>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</si>
  <si>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</si>
  <si>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</si>
  <si>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</si>
  <si>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</si>
  <si>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</si>
  <si>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</si>
  <si>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</si>
  <si>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</si>
  <si>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</si>
  <si>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</si>
  <si>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</si>
  <si>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</si>
  <si>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</si>
  <si>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</si>
  <si>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</si>
  <si>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</si>
  <si>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</si>
  <si>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</si>
  <si>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</si>
  <si>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</si>
  <si>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</si>
  <si>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</si>
  <si>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</si>
  <si>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</si>
  <si>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</si>
  <si>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</si>
  <si>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</si>
  <si>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</si>
  <si>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</si>
  <si>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</si>
  <si>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</si>
  <si>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</si>
  <si>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</si>
  <si>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</si>
  <si>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</si>
  <si>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</si>
  <si>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</si>
  <si>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</si>
  <si>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</si>
  <si>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</si>
  <si>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</si>
  <si>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</si>
  <si>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</si>
  <si>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</si>
  <si>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</si>
  <si>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</si>
  <si>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</si>
  <si>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</si>
  <si>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</si>
  <si>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</si>
  <si>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</si>
  <si>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</si>
  <si>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</si>
  <si>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</si>
  <si>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</si>
  <si>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</si>
  <si>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</si>
  <si>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</si>
  <si>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</si>
  <si>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</si>
  <si>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</si>
  <si>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</si>
  <si>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</si>
  <si>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</si>
  <si>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</si>
  <si>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</si>
  <si>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</si>
  <si>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</si>
  <si>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</si>
  <si>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</si>
  <si>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</si>
  <si>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</si>
  <si>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</si>
  <si>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</si>
  <si>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</si>
  <si>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</si>
  <si>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</si>
  <si>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</si>
  <si>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</si>
  <si>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</si>
  <si>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</si>
  <si>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</si>
  <si>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</si>
  <si>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</si>
  <si>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</si>
  <si>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</si>
  <si>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</si>
  <si>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</si>
  <si>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</si>
  <si>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</si>
  <si>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</si>
  <si>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</si>
  <si>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</si>
  <si>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</si>
  <si>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</si>
  <si>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</si>
  <si>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</si>
  <si>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</si>
  <si>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</si>
  <si>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</si>
  <si>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</si>
  <si>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</si>
  <si>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</si>
  <si>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</si>
  <si>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</si>
  <si>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</si>
  <si>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</si>
  <si>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</si>
  <si>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</si>
  <si>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</si>
  <si>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</si>
  <si>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</si>
  <si>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</si>
  <si>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</si>
  <si>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</si>
  <si>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</si>
  <si>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</si>
  <si>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</si>
  <si>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</si>
  <si>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</si>
  <si>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</si>
  <si>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</si>
  <si>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</si>
  <si>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</si>
  <si>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</si>
  <si>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</si>
  <si>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</si>
  <si>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</si>
  <si>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</si>
  <si>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</si>
  <si>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</si>
  <si>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</si>
  <si>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</si>
  <si>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</si>
  <si>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</si>
  <si>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</si>
  <si>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</si>
  <si>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</si>
  <si>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</si>
  <si>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</si>
  <si>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</si>
  <si>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</si>
  <si>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</si>
  <si>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</si>
  <si>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</si>
  <si>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</si>
  <si>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</si>
  <si>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</si>
  <si>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</si>
  <si>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</si>
  <si>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</si>
  <si>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</si>
  <si>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</si>
  <si>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</si>
  <si>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</si>
  <si>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</si>
  <si>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</si>
  <si>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</si>
  <si>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</si>
  <si>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</si>
  <si>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</si>
  <si>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</si>
  <si>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</si>
  <si>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</si>
  <si>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</si>
  <si>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</si>
  <si>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</si>
  <si>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</si>
  <si>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</si>
  <si>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</si>
  <si>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</si>
  <si>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</si>
  <si>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</si>
  <si>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</si>
  <si>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</si>
  <si>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</si>
  <si>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</si>
  <si>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</si>
  <si>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</si>
  <si>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</si>
  <si>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</si>
  <si>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</si>
  <si>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</si>
  <si>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</si>
  <si>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</si>
  <si>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</si>
  <si>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</si>
  <si>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</si>
  <si>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</si>
  <si>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</si>
  <si>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</si>
  <si>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</si>
  <si>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</si>
  <si>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</si>
  <si>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</si>
  <si>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</si>
  <si>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</si>
  <si>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</si>
  <si>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</si>
  <si>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</si>
  <si>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</si>
  <si>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</si>
  <si>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</si>
  <si>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</si>
  <si>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</si>
  <si>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</si>
  <si>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</si>
  <si>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</si>
  <si>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</si>
  <si>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</si>
  <si>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</si>
  <si>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</si>
  <si>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</si>
  <si>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</si>
  <si>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</si>
  <si>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</si>
  <si>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</si>
  <si>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</si>
  <si>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</si>
  <si>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</si>
  <si>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</si>
  <si>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</si>
  <si>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</si>
  <si>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</si>
  <si>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</si>
  <si>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</si>
  <si>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</si>
  <si>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</si>
  <si>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</si>
  <si>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</si>
  <si>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</si>
  <si>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</si>
  <si>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</si>
  <si>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</si>
  <si>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</si>
  <si>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</si>
  <si>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</si>
  <si>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</si>
  <si>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</si>
  <si>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</si>
  <si>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</si>
  <si>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</si>
  <si>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</si>
  <si>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</si>
  <si>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</si>
  <si>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</si>
  <si>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</si>
  <si>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</si>
  <si>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</si>
  <si>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</si>
  <si>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</si>
  <si>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</si>
  <si>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</si>
  <si>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</si>
  <si>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</si>
  <si>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</si>
  <si>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</si>
  <si>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</si>
  <si>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</si>
  <si>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</si>
  <si>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</si>
  <si>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</si>
  <si>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</si>
  <si>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</si>
  <si>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</si>
  <si>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</si>
  <si>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</si>
  <si>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</si>
  <si>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</si>
  <si>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</si>
  <si>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</si>
  <si>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</si>
  <si>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</si>
  <si>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</si>
  <si>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</si>
  <si>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</si>
  <si>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</si>
  <si>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</si>
  <si>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</si>
  <si>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</si>
  <si>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</si>
  <si>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</si>
  <si>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</si>
  <si>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</si>
  <si>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</si>
  <si>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</si>
  <si>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</si>
  <si>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</si>
  <si>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</si>
  <si>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</si>
  <si>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</si>
  <si>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</si>
  <si>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</si>
  <si>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</si>
  <si>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</si>
  <si>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</si>
  <si>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</si>
  <si>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</si>
  <si>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</si>
  <si>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</si>
  <si>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</si>
  <si>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</si>
  <si>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</si>
  <si>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</si>
  <si>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</si>
  <si>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</si>
  <si>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</si>
  <si>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</si>
  <si>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</si>
  <si>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</si>
  <si>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</si>
  <si>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</si>
  <si>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</si>
  <si>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</si>
  <si>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</si>
  <si>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</si>
  <si>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</si>
  <si>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</si>
  <si>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</si>
  <si>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</si>
  <si>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</si>
  <si>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</si>
  <si>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</si>
  <si>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</si>
  <si>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</si>
  <si>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</si>
  <si>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</si>
  <si>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</si>
  <si>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</si>
  <si>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</si>
  <si>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</si>
  <si>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</si>
  <si>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</si>
  <si>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</si>
  <si>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</si>
  <si>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</si>
  <si>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</si>
  <si>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</si>
  <si>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</si>
  <si>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</si>
  <si>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</si>
  <si>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</si>
  <si>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</si>
  <si>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</si>
  <si>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</si>
  <si>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</si>
  <si>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</si>
  <si>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</si>
  <si>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</si>
  <si>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</si>
  <si>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</si>
  <si>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</si>
  <si>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</si>
  <si>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</si>
  <si>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</si>
  <si>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</si>
  <si>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</si>
  <si>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</si>
  <si>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</si>
  <si>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</si>
  <si>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</si>
  <si>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</si>
  <si>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</si>
  <si>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</si>
  <si>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</si>
  <si>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</si>
  <si>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</si>
  <si>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</si>
  <si>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</si>
  <si>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</si>
  <si>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</si>
  <si>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</si>
  <si>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</si>
  <si>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</si>
  <si>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</si>
  <si>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</si>
  <si>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</si>
  <si>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</si>
  <si>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</si>
  <si>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</si>
  <si>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</si>
  <si>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</si>
  <si>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</si>
  <si>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</si>
  <si>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</si>
  <si>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</si>
  <si>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</si>
  <si>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</si>
  <si>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</si>
  <si>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</si>
  <si>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</si>
  <si>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</si>
  <si>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</si>
  <si>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</si>
  <si>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</si>
  <si>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</si>
  <si>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</si>
  <si>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</si>
  <si>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</si>
  <si>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</si>
  <si>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</si>
  <si>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</si>
  <si>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</si>
  <si>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</si>
  <si>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</si>
  <si>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</si>
  <si>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</si>
  <si>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</si>
  <si>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</si>
  <si>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</si>
  <si>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</si>
  <si>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</si>
  <si>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</si>
  <si>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</si>
  <si>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</si>
  <si>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</si>
  <si>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</si>
  <si>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</si>
  <si>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</si>
  <si>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</si>
  <si>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</si>
  <si>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</si>
  <si>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</si>
  <si>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</si>
  <si>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</si>
  <si>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</si>
  <si>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</si>
  <si>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</si>
  <si>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</si>
  <si>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</si>
  <si>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</si>
  <si>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</si>
  <si>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</si>
  <si>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</si>
  <si>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</si>
  <si>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</si>
  <si>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</si>
  <si>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</si>
  <si>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</si>
  <si>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</si>
  <si>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</si>
  <si>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</si>
  <si>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</si>
  <si>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</si>
  <si>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</si>
  <si>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</si>
  <si>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</si>
  <si>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</si>
  <si>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</si>
  <si>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</si>
  <si>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</si>
  <si>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</si>
  <si>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</si>
  <si>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</si>
  <si>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</si>
  <si>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</si>
  <si>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</si>
  <si>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</si>
  <si>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</si>
  <si>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</si>
  <si>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</si>
  <si>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</si>
  <si>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</si>
  <si>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</si>
  <si>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</si>
  <si>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</si>
  <si>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</si>
  <si>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</si>
  <si>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</si>
  <si>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</si>
  <si>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</si>
  <si>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</si>
  <si>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</si>
  <si>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</si>
  <si>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</si>
  <si>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</si>
  <si>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</si>
  <si>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</si>
  <si>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</si>
  <si>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</si>
  <si>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</si>
  <si>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</si>
  <si>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</si>
  <si>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</si>
  <si>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</si>
  <si>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</si>
  <si>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</si>
  <si>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</si>
  <si>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</si>
  <si>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</si>
  <si>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</si>
  <si>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</si>
  <si>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</si>
  <si>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</si>
  <si>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</si>
  <si>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</si>
  <si>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</si>
  <si>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</si>
  <si>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</si>
  <si>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</si>
  <si>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</si>
  <si>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</si>
  <si>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</si>
  <si>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</si>
  <si>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</si>
  <si>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</si>
  <si>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</si>
  <si>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</si>
  <si>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</si>
  <si>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</si>
  <si>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</si>
  <si>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</si>
  <si>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</si>
  <si>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</si>
  <si>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</si>
  <si>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</si>
  <si>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</si>
  <si>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</si>
  <si>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</si>
  <si>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</si>
  <si>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</si>
  <si>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</si>
  <si>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</si>
  <si>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</si>
  <si>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</si>
  <si>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</si>
  <si>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</si>
  <si>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</si>
  <si>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</si>
  <si>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</si>
  <si>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</si>
  <si>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</si>
  <si>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</si>
  <si>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</si>
  <si>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</si>
  <si>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</si>
  <si>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</si>
  <si>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</si>
  <si>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</si>
  <si>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</si>
  <si>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</si>
  <si>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</si>
  <si>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</si>
  <si>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</si>
  <si>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</si>
  <si>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</si>
  <si>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</si>
  <si>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</si>
  <si>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</si>
  <si>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</si>
  <si>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</si>
  <si>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</si>
  <si>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</si>
  <si>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</si>
  <si>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</si>
  <si>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</si>
  <si>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</si>
  <si>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</si>
  <si>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</si>
  <si>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</si>
  <si>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</si>
  <si>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</si>
  <si>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</si>
  <si>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</si>
  <si>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</si>
  <si>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</si>
  <si>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</si>
  <si>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</si>
  <si>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</si>
  <si>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</si>
  <si>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</si>
  <si>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</si>
  <si>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</si>
  <si>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</si>
  <si>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</si>
  <si>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</si>
  <si>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</si>
  <si>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</si>
  <si>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</si>
  <si>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</si>
  <si>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</si>
  <si>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</si>
  <si>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</si>
  <si>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</si>
  <si>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</si>
  <si>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</si>
  <si>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</si>
  <si>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</si>
  <si>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</si>
  <si>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</si>
  <si>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</si>
  <si>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</si>
  <si>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</si>
  <si>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</si>
  <si>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</si>
  <si>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</si>
  <si>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</si>
  <si>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</si>
  <si>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</si>
  <si>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</si>
  <si>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</si>
  <si>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</si>
  <si>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</si>
  <si>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</si>
  <si>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</si>
  <si>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</si>
  <si>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</si>
  <si>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</si>
  <si>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</si>
  <si>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</si>
  <si>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</si>
  <si>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</si>
  <si>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</si>
  <si>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</si>
  <si>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</si>
  <si>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</si>
  <si>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</si>
  <si>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</si>
  <si>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</si>
  <si>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</si>
  <si>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</si>
  <si>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</si>
  <si>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</si>
  <si>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</si>
  <si>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</si>
  <si>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</si>
  <si>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</si>
  <si>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</si>
  <si>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</si>
  <si>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</si>
  <si>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</si>
  <si>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</si>
  <si>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</si>
  <si>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</si>
  <si>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</si>
  <si>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</si>
  <si>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</si>
  <si>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</si>
  <si>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</si>
  <si>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</si>
  <si>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</si>
  <si>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</si>
  <si>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</si>
  <si>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</si>
  <si>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</si>
  <si>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</si>
  <si>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</si>
  <si>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</si>
  <si>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</si>
  <si>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</si>
  <si>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</si>
  <si>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</si>
  <si>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</si>
  <si>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</si>
  <si>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</si>
  <si>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</si>
  <si>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</si>
  <si>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</si>
  <si>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</si>
  <si>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</si>
  <si>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</si>
  <si>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</si>
  <si>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</si>
  <si>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</si>
  <si>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</si>
  <si>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</si>
  <si>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</si>
  <si>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</si>
  <si>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</si>
  <si>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</si>
  <si>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</si>
  <si>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</si>
  <si>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</si>
  <si>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</si>
  <si>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</si>
  <si>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</si>
  <si>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</si>
  <si>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</si>
  <si>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</si>
  <si>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</si>
  <si>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</si>
  <si>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</si>
  <si>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</si>
  <si>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</si>
  <si>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</si>
  <si>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</si>
  <si>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</si>
  <si>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</si>
  <si>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</si>
  <si>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</si>
  <si>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</si>
  <si>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</si>
  <si>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</si>
  <si>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</si>
  <si>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</si>
  <si>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</si>
  <si>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</si>
  <si>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</si>
  <si>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</si>
  <si>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</si>
  <si>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</si>
  <si>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</si>
  <si>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</si>
  <si>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</si>
  <si>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</si>
  <si>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</si>
  <si>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</si>
  <si>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</si>
  <si>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</si>
  <si>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</si>
  <si>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</si>
  <si>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</si>
  <si>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</si>
  <si>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</si>
  <si>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</si>
  <si>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</si>
  <si>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</si>
  <si>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</si>
  <si>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</si>
  <si>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</si>
  <si>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</si>
  <si>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</si>
  <si>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</si>
  <si>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</si>
  <si>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</si>
  <si>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</si>
  <si>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</si>
  <si>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</si>
  <si>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</si>
  <si>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</si>
  <si>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</si>
  <si>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</si>
  <si>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</si>
  <si>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</si>
  <si>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</si>
  <si>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</si>
  <si>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</si>
  <si>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</si>
  <si>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</si>
  <si>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</si>
  <si>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</si>
  <si>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</si>
  <si>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</si>
  <si>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</si>
  <si>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</si>
  <si>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</si>
  <si>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</si>
  <si>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</si>
  <si>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</si>
  <si>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</si>
  <si>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</si>
  <si>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</si>
  <si>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</si>
  <si>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</si>
  <si>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</si>
  <si>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</si>
  <si>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</si>
  <si>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</si>
  <si>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</si>
  <si>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</si>
  <si>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</si>
  <si>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</si>
  <si>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</si>
  <si>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</si>
  <si>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</si>
  <si>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</si>
  <si>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</si>
  <si>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</si>
  <si>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</si>
  <si>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</si>
  <si>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</si>
  <si>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</si>
  <si>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</si>
  <si>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</si>
  <si>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</si>
  <si>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</si>
  <si>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</si>
  <si>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</si>
  <si>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</si>
  <si>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</si>
  <si>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</si>
  <si>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</si>
  <si>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</si>
  <si>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</si>
  <si>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</si>
  <si>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</si>
  <si>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</si>
  <si>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</si>
  <si>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</si>
  <si>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</si>
  <si>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</si>
  <si>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</si>
  <si>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</si>
  <si>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</si>
  <si>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</si>
  <si>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</si>
  <si>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</si>
  <si>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</si>
  <si>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</si>
  <si>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</si>
  <si>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</si>
  <si>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</si>
  <si>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</si>
  <si>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</si>
  <si>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</si>
  <si>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</si>
  <si>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</si>
  <si>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</si>
  <si>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</si>
  <si>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</si>
  <si>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</si>
  <si>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</si>
  <si>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</si>
  <si>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</si>
  <si>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</si>
  <si>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</si>
  <si>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</si>
  <si>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</si>
  <si>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</si>
  <si>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</si>
  <si>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</si>
  <si>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</si>
  <si>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</si>
  <si>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</si>
  <si>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</si>
  <si>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</si>
  <si>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</si>
  <si>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</si>
  <si>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</si>
  <si>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</si>
  <si>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</si>
  <si>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</si>
  <si>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</si>
  <si>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</si>
  <si>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</si>
  <si>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</si>
  <si>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</si>
  <si>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</si>
  <si>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</si>
  <si>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</si>
  <si>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</si>
  <si>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</si>
  <si>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</si>
  <si>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</si>
  <si>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</si>
  <si>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</si>
  <si>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</si>
  <si>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</si>
  <si>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</si>
  <si>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</si>
  <si>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</si>
  <si>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</si>
  <si>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</si>
  <si>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</si>
  <si>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</si>
  <si>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</si>
  <si>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</si>
  <si>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</si>
  <si>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</si>
  <si>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</si>
  <si>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</si>
  <si>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</si>
  <si>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</si>
  <si>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</si>
  <si>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</si>
  <si>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</si>
  <si>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</si>
  <si>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</si>
  <si>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</si>
  <si>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</si>
  <si>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</si>
  <si>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</si>
  <si>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</si>
  <si>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</si>
  <si>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</si>
  <si>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</si>
  <si>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</si>
  <si>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</si>
  <si>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</si>
  <si>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</si>
  <si>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</si>
  <si>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</si>
  <si>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</si>
  <si>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</si>
  <si>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</si>
  <si>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</si>
  <si>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</si>
  <si>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</si>
  <si>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</si>
  <si>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</si>
  <si>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</si>
  <si>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</si>
  <si>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</si>
  <si>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</si>
  <si>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</si>
  <si>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</si>
  <si>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</si>
  <si>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</si>
  <si>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</si>
  <si>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</si>
  <si>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</si>
  <si>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</si>
  <si>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</si>
  <si>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</si>
  <si>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</si>
  <si>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</si>
  <si>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</si>
  <si>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</si>
  <si>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</si>
  <si>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</si>
  <si>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</si>
  <si>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</si>
  <si>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</si>
  <si>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</si>
  <si>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</si>
  <si>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</si>
  <si>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</si>
  <si>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</si>
  <si>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</si>
  <si>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</si>
  <si>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</si>
  <si>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</si>
  <si>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</si>
  <si>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</si>
  <si>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</si>
  <si>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</si>
  <si>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</si>
  <si>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</si>
  <si>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</si>
  <si>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</si>
  <si>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</si>
  <si>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</si>
  <si>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</si>
  <si>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</si>
  <si>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</si>
  <si>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</si>
  <si>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</si>
  <si>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</si>
  <si>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</si>
  <si>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</si>
  <si>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</si>
  <si>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</si>
  <si>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</si>
  <si>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</si>
  <si>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</si>
  <si>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</si>
  <si>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</si>
  <si>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</si>
  <si>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</si>
  <si>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</si>
  <si>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</si>
  <si>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</si>
  <si>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</si>
  <si>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</si>
  <si>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</si>
  <si>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</si>
  <si>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</si>
  <si>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</si>
  <si>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</si>
  <si>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</si>
  <si>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</si>
  <si>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</si>
  <si>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</si>
  <si>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</si>
  <si>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</si>
  <si>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</si>
  <si>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</si>
  <si>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</si>
  <si>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</si>
  <si>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</si>
  <si>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</si>
  <si>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</si>
  <si>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</si>
  <si>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</si>
  <si>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</si>
  <si>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</si>
  <si>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</si>
  <si>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</si>
  <si>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</si>
  <si>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</si>
  <si>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</si>
  <si>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</si>
  <si>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</si>
  <si>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</si>
  <si>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</si>
  <si>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</si>
  <si>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</si>
  <si>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</si>
  <si>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</si>
  <si>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</si>
  <si>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</si>
  <si>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</si>
  <si>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</si>
  <si>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</si>
  <si>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</si>
  <si>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</si>
  <si>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</si>
  <si>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</si>
  <si>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</si>
  <si>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</si>
  <si>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</si>
  <si>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</si>
  <si>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</si>
  <si>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</si>
  <si>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</si>
  <si>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</si>
  <si>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</si>
  <si>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</si>
  <si>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</si>
  <si>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</si>
  <si>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</si>
  <si>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</si>
  <si>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</si>
  <si>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</si>
  <si>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</si>
  <si>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</si>
  <si>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</si>
  <si>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</si>
  <si>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</si>
  <si>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</si>
  <si>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</si>
  <si>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</si>
  <si>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</si>
  <si>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</si>
  <si>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</si>
  <si>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</si>
  <si>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</si>
  <si>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</si>
  <si>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</si>
  <si>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</si>
  <si>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</si>
  <si>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</si>
  <si>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</si>
  <si>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</si>
  <si>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</si>
  <si>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</si>
  <si>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</si>
  <si>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</si>
  <si>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</si>
  <si>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</si>
  <si>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</si>
  <si>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</si>
  <si>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</si>
  <si>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</si>
  <si>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</si>
  <si>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</si>
  <si>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</si>
  <si>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</si>
  <si>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</si>
  <si>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</si>
  <si>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</si>
  <si>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</si>
  <si>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</si>
  <si>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</si>
  <si>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</si>
  <si>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</si>
  <si>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</si>
  <si>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</si>
  <si>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</si>
  <si>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</si>
  <si>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</si>
  <si>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</si>
  <si>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</si>
  <si>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</si>
  <si>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</si>
  <si>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</si>
  <si>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</si>
  <si>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</si>
  <si>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</si>
  <si>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</si>
  <si>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</si>
  <si>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</si>
  <si>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</si>
  <si>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</si>
  <si>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</si>
  <si>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</si>
  <si>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</si>
  <si>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</si>
  <si>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</si>
  <si>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</si>
  <si>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</si>
  <si>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</si>
  <si>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</si>
  <si>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</si>
  <si>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</si>
  <si>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</si>
  <si>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</si>
  <si>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</si>
  <si>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</si>
  <si>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</si>
  <si>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</si>
  <si>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</si>
  <si>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</si>
  <si>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</si>
  <si>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</si>
  <si>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</si>
  <si>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</si>
  <si>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</si>
  <si>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</si>
  <si>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</si>
  <si>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</si>
  <si>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</si>
  <si>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</si>
  <si>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</si>
  <si>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</si>
  <si>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</si>
  <si>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</si>
  <si>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</si>
  <si>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</si>
  <si>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</si>
  <si>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</si>
  <si>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</si>
  <si>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</si>
  <si>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</si>
  <si>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</si>
  <si>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</si>
  <si>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</si>
  <si>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</si>
  <si>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</si>
  <si>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</si>
  <si>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</si>
  <si>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</si>
  <si>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</si>
  <si>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</si>
  <si>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</si>
  <si>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</si>
  <si>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</si>
  <si>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</si>
  <si>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</si>
  <si>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</si>
  <si>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</si>
  <si>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</si>
  <si>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</si>
  <si>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</si>
  <si>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</si>
  <si>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</si>
  <si>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</si>
  <si>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</si>
  <si>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</si>
  <si>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</si>
  <si>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</si>
  <si>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</si>
  <si>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</si>
  <si>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</si>
  <si>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</si>
  <si>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</si>
  <si>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</si>
  <si>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</si>
  <si>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</si>
  <si>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</si>
  <si>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</si>
  <si>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</si>
  <si>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</si>
  <si>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</si>
  <si>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</si>
  <si>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</si>
  <si>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</si>
  <si>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</si>
  <si>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</si>
  <si>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</si>
  <si>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</si>
  <si>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</si>
  <si>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</si>
  <si>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</si>
  <si>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</si>
  <si>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</si>
  <si>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</si>
  <si>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</si>
  <si>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</si>
  <si>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</si>
  <si>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</si>
  <si>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</si>
  <si>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</si>
  <si>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</si>
  <si>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</si>
  <si>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</si>
  <si>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</si>
  <si>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</si>
  <si>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</si>
  <si>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</si>
  <si>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</si>
  <si>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</si>
  <si>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</si>
  <si>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</si>
  <si>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</si>
  <si>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</si>
  <si>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</si>
  <si>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</si>
  <si>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</si>
  <si>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</si>
  <si>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</si>
  <si>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</si>
  <si>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</si>
  <si>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</si>
  <si>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</si>
  <si>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</si>
  <si>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</si>
  <si>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</si>
  <si>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</si>
  <si>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</si>
  <si>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</si>
  <si>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</si>
  <si>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</si>
  <si>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</si>
  <si>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</si>
  <si>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</si>
  <si>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</si>
  <si>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</si>
  <si>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</si>
  <si>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</si>
  <si>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</si>
  <si>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</si>
  <si>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</si>
  <si>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</si>
  <si>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</si>
  <si>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</si>
  <si>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</si>
  <si>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</si>
  <si>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</si>
  <si>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</si>
  <si>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</si>
  <si>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</si>
  <si>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</si>
  <si>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</si>
  <si>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</si>
  <si>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</si>
  <si>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</si>
  <si>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</si>
  <si>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</si>
  <si>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</si>
  <si>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</si>
  <si>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</si>
  <si>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</si>
  <si>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</si>
  <si>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</si>
  <si>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</si>
  <si>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</si>
  <si>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</si>
  <si>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</si>
  <si>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</si>
  <si>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</si>
  <si>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</si>
  <si>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</si>
  <si>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</si>
  <si>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</si>
  <si>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</si>
  <si>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</si>
  <si>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</si>
  <si>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</si>
  <si>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</si>
  <si>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</si>
  <si>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</si>
  <si>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</si>
  <si>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</si>
  <si>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</si>
  <si>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</si>
  <si>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</si>
  <si>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</si>
  <si>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</si>
  <si>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</si>
  <si>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</si>
  <si>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</si>
  <si>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</si>
  <si>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</si>
  <si>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</si>
  <si>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</si>
  <si>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</si>
  <si>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</si>
  <si>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</si>
  <si>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</si>
  <si>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</si>
  <si>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</si>
  <si>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</si>
  <si>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</si>
  <si>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</si>
  <si>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</si>
  <si>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</si>
  <si>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</si>
  <si>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</si>
  <si>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</si>
  <si>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</si>
  <si>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</si>
  <si>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</si>
  <si>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</si>
  <si>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</si>
  <si>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</si>
  <si>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</si>
  <si>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</si>
  <si>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</si>
  <si>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</si>
  <si>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</si>
  <si>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</si>
  <si>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</si>
  <si>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</si>
  <si>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</si>
  <si>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</si>
  <si>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</si>
  <si>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</si>
  <si>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Alimentos y Bebidas</t>
  </si>
  <si>
    <t>Alimentos y Bebidas</t>
  </si>
  <si>
    <t>Alimento y Bebidas</t>
  </si>
  <si>
    <t>Adquisión de Alimentos y Bebidas</t>
  </si>
  <si>
    <t>Adquisición de Mobiliario</t>
  </si>
  <si>
    <t>Mobiliario</t>
  </si>
  <si>
    <t>Combustible</t>
  </si>
  <si>
    <t>Adquisición de Combustible</t>
  </si>
  <si>
    <t>Aceites y Lubricantes</t>
  </si>
  <si>
    <t>Adquisición de Aceites y Lubricantes</t>
  </si>
  <si>
    <t>Llantas y Neumáticos</t>
  </si>
  <si>
    <t>Adquisición de Llantas y Neumáticos</t>
  </si>
  <si>
    <t>Mantenimiento y Reparación</t>
  </si>
  <si>
    <t>Servicio de Mantenimiento y Reparación de Vehículos</t>
  </si>
  <si>
    <t>Repuestos</t>
  </si>
  <si>
    <t>Adquisición de Piezas de Vehiculos y Equipos</t>
  </si>
  <si>
    <t>Productos de Papel</t>
  </si>
  <si>
    <t>Adqusición de Productos de Papel</t>
  </si>
  <si>
    <t>Material de Limpieza</t>
  </si>
  <si>
    <t>Adquisición de Materiales de Limpieza</t>
  </si>
  <si>
    <t>Textiles</t>
  </si>
  <si>
    <t>Adquisición de productos textiles</t>
  </si>
  <si>
    <t>Utiles de Cocina</t>
  </si>
  <si>
    <t>Adquisición de Utiles de Cocina y Comedor</t>
  </si>
  <si>
    <t>Utiles de Escritorio</t>
  </si>
  <si>
    <t>Adquisición de Utiles de Escritorio</t>
  </si>
  <si>
    <t>Adquisición de Productos Eléctricos y Afines</t>
  </si>
  <si>
    <t>Eventos y Cebraciones</t>
  </si>
  <si>
    <t>Contrataciones Artíticas</t>
  </si>
  <si>
    <t>Mantenimiento Instalaciones</t>
  </si>
  <si>
    <t>Servicios de Mantenimiento Edificio</t>
  </si>
  <si>
    <t>Productos Eléctricos</t>
  </si>
  <si>
    <t>Equipos Tecnológicos</t>
  </si>
  <si>
    <t>Adquisición de Equipos e Insumos Tecnológicos</t>
  </si>
  <si>
    <t>Vehículos</t>
  </si>
  <si>
    <t>Adquisición de Vehículos</t>
  </si>
  <si>
    <t>Equipo de Seguridad</t>
  </si>
  <si>
    <t>Adquisición de Equipo de Seguridad</t>
  </si>
  <si>
    <t>Obras de Ingenieria</t>
  </si>
  <si>
    <t>Servicios Temporales de Construcción</t>
  </si>
  <si>
    <t>Serivicios de Impresión</t>
  </si>
  <si>
    <t>Servicios de Impresión</t>
  </si>
  <si>
    <t>Servicio de Fumigación</t>
  </si>
  <si>
    <t>Capacitación</t>
  </si>
  <si>
    <t>Fumigación</t>
  </si>
  <si>
    <t>Servicios de Capacitación</t>
  </si>
  <si>
    <t>Servicios de Alimentación</t>
  </si>
  <si>
    <t xml:space="preserve"> Refrigerios, Almuerzos y Cenas para Eventos</t>
  </si>
  <si>
    <t>Alimentos para Animales</t>
  </si>
  <si>
    <t>Adquisición de Alimentos para Animales</t>
  </si>
  <si>
    <t>Productos de Ferreteria</t>
  </si>
  <si>
    <t>Adquisición de Productos de Ferreteria</t>
  </si>
  <si>
    <t>Utileria Deportiva</t>
  </si>
  <si>
    <t>Adquisición de Utileria Deportiva</t>
  </si>
  <si>
    <t>Servicios Profesionales</t>
  </si>
  <si>
    <t>Contratación de Servicios Profesionales</t>
  </si>
  <si>
    <t>Adquisición de Arreglos Florales</t>
  </si>
  <si>
    <t>Eventos</t>
  </si>
  <si>
    <t>Insumos de Viveros</t>
  </si>
  <si>
    <t>Adquisición de Fundas Plásticas para Viveros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</si>
</sst>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10"/>
      <color rgb="FF008000"/>
      <name val="Arial"/>
      <family val="2"/>
    </font>
    <font>
      <sz val="10"/>
      <color rgb="FF000000"/>
      <name val="Arial"/>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0" fillId="0" borderId="0" xfId="0" applyAlignment="1">
      <alignment horizont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39">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8"/>
    </tableStyle>
    <tableStyle name="Table Style 2" pivot="0" count="2">
      <tableStyleElement type="wholeTable" dxfId="37"/>
      <tableStyleElement type="totalRow" dxfId="36"/>
    </tableStyle>
    <tableStyle name="Table Style 3" pivot="0" count="3">
      <tableStyleElement type="lastColumn" dxfId="35"/>
      <tableStyleElement type="firstRowStripe" dxfId="34"/>
      <tableStyleElement type="secondRowStripe" dxfId="33"/>
    </tableStyle>
    <tableStyle name="Table Style 4" pivot="0" count="2">
      <tableStyleElement type="firstRowStripe" dxfId="32"/>
      <tableStyleElement type="secondColumnStripe" dxfId="3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1278</xdr:row>
          <xdr:rowOff>0</xdr:rowOff>
        </xdr:from>
        <xdr:to>
          <xdr:col>1</xdr:col>
          <xdr:colOff>457200</xdr:colOff>
          <xdr:row>1279</xdr:row>
          <xdr:rowOff>161925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45" name="Button 1081" hidden="1">
              <a:extLst>
                <a:ext uri="{63B3BB69-23CF-44E3-9099-C40C66FF867C}">
                  <a14:compatExt spid="_x0000_s12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58" name="Button 1094" hidden="1">
              <a:extLst>
                <a:ext uri="{63B3BB69-23CF-44E3-9099-C40C66FF867C}">
                  <a14:compatExt spid="_x0000_s123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381" name="Button 1117" hidden="1">
              <a:extLst>
                <a:ext uri="{63B3BB69-23CF-44E3-9099-C40C66FF867C}">
                  <a14:compatExt spid="_x0000_s123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516" name="Button 1252" hidden="1">
              <a:extLst>
                <a:ext uri="{63B3BB69-23CF-44E3-9099-C40C66FF867C}">
                  <a14:compatExt spid="_x0000_s125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517" name="Button 1253" hidden="1">
              <a:extLst>
                <a:ext uri="{63B3BB69-23CF-44E3-9099-C40C66FF867C}">
                  <a14:compatExt spid="_x0000_s125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521" name="Button 1257" hidden="1">
              <a:extLst>
                <a:ext uri="{63B3BB69-23CF-44E3-9099-C40C66FF867C}">
                  <a14:compatExt spid="_x0000_s12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522" name="Button 1258" hidden="1">
              <a:extLst>
                <a:ext uri="{63B3BB69-23CF-44E3-9099-C40C66FF867C}">
                  <a14:compatExt spid="_x0000_s12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523" name="Button 1259" hidden="1">
              <a:extLst>
                <a:ext uri="{63B3BB69-23CF-44E3-9099-C40C66FF867C}">
                  <a14:compatExt spid="_x0000_s12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524" name="Button 1260" hidden="1">
              <a:extLst>
                <a:ext uri="{63B3BB69-23CF-44E3-9099-C40C66FF867C}">
                  <a14:compatExt spid="_x0000_s12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525" name="Button 1261" hidden="1">
              <a:extLst>
                <a:ext uri="{63B3BB69-23CF-44E3-9099-C40C66FF867C}">
                  <a14:compatExt spid="_x0000_s12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26" name="Button 1262" hidden="1">
              <a:extLst>
                <a:ext uri="{63B3BB69-23CF-44E3-9099-C40C66FF867C}">
                  <a14:compatExt spid="_x0000_s12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527" name="Button 1263" hidden="1">
              <a:extLst>
                <a:ext uri="{63B3BB69-23CF-44E3-9099-C40C66FF867C}">
                  <a14:compatExt spid="_x0000_s12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531" name="Button 1267" hidden="1">
              <a:extLst>
                <a:ext uri="{63B3BB69-23CF-44E3-9099-C40C66FF867C}">
                  <a14:compatExt spid="_x0000_s12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32" name="Button 1268" hidden="1">
              <a:extLst>
                <a:ext uri="{63B3BB69-23CF-44E3-9099-C40C66FF867C}">
                  <a14:compatExt spid="_x0000_s12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586" name="Button 1322" hidden="1">
              <a:extLst>
                <a:ext uri="{63B3BB69-23CF-44E3-9099-C40C66FF867C}">
                  <a14:compatExt spid="_x0000_s12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92" name="Button 1328" hidden="1">
              <a:extLst>
                <a:ext uri="{63B3BB69-23CF-44E3-9099-C40C66FF867C}">
                  <a14:compatExt spid="_x0000_s12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94" name="Button 1330" hidden="1">
              <a:extLst>
                <a:ext uri="{63B3BB69-23CF-44E3-9099-C40C66FF867C}">
                  <a14:compatExt spid="_x0000_s12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617" name="Button 1353" hidden="1">
              <a:extLst>
                <a:ext uri="{63B3BB69-23CF-44E3-9099-C40C66FF867C}">
                  <a14:compatExt spid="_x0000_s12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21" name="Button 1357" hidden="1">
              <a:extLst>
                <a:ext uri="{63B3BB69-23CF-44E3-9099-C40C66FF867C}">
                  <a14:compatExt spid="_x0000_s12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58" name="Button 1494" hidden="1">
              <a:extLst>
                <a:ext uri="{63B3BB69-23CF-44E3-9099-C40C66FF867C}">
                  <a14:compatExt spid="_x0000_s127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782" name="Button 1518" hidden="1">
              <a:extLst>
                <a:ext uri="{63B3BB69-23CF-44E3-9099-C40C66FF867C}">
                  <a14:compatExt spid="_x0000_s12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804" name="Button 1540" hidden="1">
              <a:extLst>
                <a:ext uri="{63B3BB69-23CF-44E3-9099-C40C66FF867C}">
                  <a14:compatExt spid="_x0000_s128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06" name="Button 1542" hidden="1">
              <a:extLst>
                <a:ext uri="{63B3BB69-23CF-44E3-9099-C40C66FF867C}">
                  <a14:compatExt spid="_x0000_s128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77" name="Button 1613" hidden="1">
              <a:extLst>
                <a:ext uri="{63B3BB69-23CF-44E3-9099-C40C66FF867C}">
                  <a14:compatExt spid="_x0000_s1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878" name="Button 1614" hidden="1">
              <a:extLst>
                <a:ext uri="{63B3BB69-23CF-44E3-9099-C40C66FF867C}">
                  <a14:compatExt spid="_x0000_s128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20" name="Button 1656" hidden="1">
              <a:extLst>
                <a:ext uri="{63B3BB69-23CF-44E3-9099-C40C66FF867C}">
                  <a14:compatExt spid="_x0000_s129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21" name="Button 1657" hidden="1">
              <a:extLst>
                <a:ext uri="{63B3BB69-23CF-44E3-9099-C40C66FF867C}">
                  <a14:compatExt spid="_x0000_s1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922" name="Button 1658" hidden="1">
              <a:extLst>
                <a:ext uri="{63B3BB69-23CF-44E3-9099-C40C66FF867C}">
                  <a14:compatExt spid="_x0000_s129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23" name="Button 1659" hidden="1">
              <a:extLst>
                <a:ext uri="{63B3BB69-23CF-44E3-9099-C40C66FF867C}">
                  <a14:compatExt spid="_x0000_s1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90" name="Button 1726" hidden="1">
              <a:extLst>
                <a:ext uri="{63B3BB69-23CF-44E3-9099-C40C66FF867C}">
                  <a14:compatExt spid="_x0000_s12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91" name="Button 1727" hidden="1">
              <a:extLst>
                <a:ext uri="{63B3BB69-23CF-44E3-9099-C40C66FF867C}">
                  <a14:compatExt spid="_x0000_s1299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35" name="Button 1771" hidden="1">
              <a:extLst>
                <a:ext uri="{63B3BB69-23CF-44E3-9099-C40C66FF867C}">
                  <a14:compatExt spid="_x0000_s130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59" name="Button 1795" hidden="1">
              <a:extLst>
                <a:ext uri="{63B3BB69-23CF-44E3-9099-C40C66FF867C}">
                  <a14:compatExt spid="_x0000_s1305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61" name="Button 1797" hidden="1">
              <a:extLst>
                <a:ext uri="{63B3BB69-23CF-44E3-9099-C40C66FF867C}">
                  <a14:compatExt spid="_x0000_s1306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062" name="Button 1798" hidden="1">
              <a:extLst>
                <a:ext uri="{63B3BB69-23CF-44E3-9099-C40C66FF867C}">
                  <a14:compatExt spid="_x0000_s13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063" name="Button 1799" hidden="1">
              <a:extLst>
                <a:ext uri="{63B3BB69-23CF-44E3-9099-C40C66FF867C}">
                  <a14:compatExt spid="_x0000_s13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064" name="Button 1800" hidden="1">
              <a:extLst>
                <a:ext uri="{63B3BB69-23CF-44E3-9099-C40C66FF867C}">
                  <a14:compatExt spid="_x0000_s13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65" name="Button 1801" hidden="1">
              <a:extLst>
                <a:ext uri="{63B3BB69-23CF-44E3-9099-C40C66FF867C}">
                  <a14:compatExt spid="_x0000_s13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66" name="Button 1802" hidden="1">
              <a:extLst>
                <a:ext uri="{63B3BB69-23CF-44E3-9099-C40C66FF867C}">
                  <a14:compatExt spid="_x0000_s13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67" name="Button 1803" hidden="1">
              <a:extLst>
                <a:ext uri="{63B3BB69-23CF-44E3-9099-C40C66FF867C}">
                  <a14:compatExt spid="_x0000_s13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140" name="Button 1876" hidden="1">
              <a:extLst>
                <a:ext uri="{63B3BB69-23CF-44E3-9099-C40C66FF867C}">
                  <a14:compatExt spid="_x0000_s131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141" name="Button 1877" hidden="1">
              <a:extLst>
                <a:ext uri="{63B3BB69-23CF-44E3-9099-C40C66FF867C}">
                  <a14:compatExt spid="_x0000_s13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42" name="Button 1878" hidden="1">
              <a:extLst>
                <a:ext uri="{63B3BB69-23CF-44E3-9099-C40C66FF867C}">
                  <a14:compatExt spid="_x0000_s131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44" name="Button 1880" hidden="1">
              <a:extLst>
                <a:ext uri="{63B3BB69-23CF-44E3-9099-C40C66FF867C}">
                  <a14:compatExt spid="_x0000_s13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145" name="Button 1881" hidden="1">
              <a:extLst>
                <a:ext uri="{63B3BB69-23CF-44E3-9099-C40C66FF867C}">
                  <a14:compatExt spid="_x0000_s13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46" name="Button 1882" hidden="1">
              <a:extLst>
                <a:ext uri="{63B3BB69-23CF-44E3-9099-C40C66FF867C}">
                  <a14:compatExt spid="_x0000_s13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147" name="Button 1883" hidden="1">
              <a:extLst>
                <a:ext uri="{63B3BB69-23CF-44E3-9099-C40C66FF867C}">
                  <a14:compatExt spid="_x0000_s13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60" name="Button 1896" hidden="1">
              <a:extLst>
                <a:ext uri="{63B3BB69-23CF-44E3-9099-C40C66FF867C}">
                  <a14:compatExt spid="_x0000_s13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61" name="Button 1897" hidden="1">
              <a:extLst>
                <a:ext uri="{63B3BB69-23CF-44E3-9099-C40C66FF867C}">
                  <a14:compatExt spid="_x0000_s1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192" name="Button 1928" hidden="1">
              <a:extLst>
                <a:ext uri="{63B3BB69-23CF-44E3-9099-C40C66FF867C}">
                  <a14:compatExt spid="_x0000_s13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193" name="Button 1929" hidden="1">
              <a:extLst>
                <a:ext uri="{63B3BB69-23CF-44E3-9099-C40C66FF867C}">
                  <a14:compatExt spid="_x0000_s13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217" name="Button 1953" hidden="1">
              <a:extLst>
                <a:ext uri="{63B3BB69-23CF-44E3-9099-C40C66FF867C}">
                  <a14:compatExt spid="_x0000_s132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218" name="Button 1954" hidden="1">
              <a:extLst>
                <a:ext uri="{63B3BB69-23CF-44E3-9099-C40C66FF867C}">
                  <a14:compatExt spid="_x0000_s13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219" name="Button 1955" hidden="1">
              <a:extLst>
                <a:ext uri="{63B3BB69-23CF-44E3-9099-C40C66FF867C}">
                  <a14:compatExt spid="_x0000_s132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220" name="Button 1956" hidden="1">
              <a:extLst>
                <a:ext uri="{63B3BB69-23CF-44E3-9099-C40C66FF867C}">
                  <a14:compatExt spid="_x0000_s1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221" name="Button 1957" hidden="1">
              <a:extLst>
                <a:ext uri="{63B3BB69-23CF-44E3-9099-C40C66FF867C}">
                  <a14:compatExt spid="_x0000_s13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3222" name="Button 1958" hidden="1">
              <a:extLst>
                <a:ext uri="{63B3BB69-23CF-44E3-9099-C40C66FF867C}">
                  <a14:compatExt spid="_x0000_s13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230" name="Button 1966" hidden="1">
              <a:extLst>
                <a:ext uri="{63B3BB69-23CF-44E3-9099-C40C66FF867C}">
                  <a14:compatExt spid="_x0000_s13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31" name="Button 1967" hidden="1">
              <a:extLst>
                <a:ext uri="{63B3BB69-23CF-44E3-9099-C40C66FF867C}">
                  <a14:compatExt spid="_x0000_s13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32" name="Button 1968" hidden="1">
              <a:extLst>
                <a:ext uri="{63B3BB69-23CF-44E3-9099-C40C66FF867C}">
                  <a14:compatExt spid="_x0000_s13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233" name="Button 1969" hidden="1">
              <a:extLst>
                <a:ext uri="{63B3BB69-23CF-44E3-9099-C40C66FF867C}">
                  <a14:compatExt spid="_x0000_s13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234" name="Button 1970" hidden="1">
              <a:extLst>
                <a:ext uri="{63B3BB69-23CF-44E3-9099-C40C66FF867C}">
                  <a14:compatExt spid="_x0000_s13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235" name="Button 1971" hidden="1">
              <a:extLst>
                <a:ext uri="{63B3BB69-23CF-44E3-9099-C40C66FF867C}">
                  <a14:compatExt spid="_x0000_s13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236" name="Button 1972" hidden="1">
              <a:extLst>
                <a:ext uri="{63B3BB69-23CF-44E3-9099-C40C66FF867C}">
                  <a14:compatExt spid="_x0000_s13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237" name="Button 1973" hidden="1">
              <a:extLst>
                <a:ext uri="{63B3BB69-23CF-44E3-9099-C40C66FF867C}">
                  <a14:compatExt spid="_x0000_s13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38" name="Button 1974" hidden="1">
              <a:extLst>
                <a:ext uri="{63B3BB69-23CF-44E3-9099-C40C66FF867C}">
                  <a14:compatExt spid="_x0000_s1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239" name="Button 1975" hidden="1">
              <a:extLst>
                <a:ext uri="{63B3BB69-23CF-44E3-9099-C40C66FF867C}">
                  <a14:compatExt spid="_x0000_s13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240" name="Button 1976" hidden="1">
              <a:extLst>
                <a:ext uri="{63B3BB69-23CF-44E3-9099-C40C66FF867C}">
                  <a14:compatExt spid="_x0000_s13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241" name="Button 1977" hidden="1">
              <a:extLst>
                <a:ext uri="{63B3BB69-23CF-44E3-9099-C40C66FF867C}">
                  <a14:compatExt spid="_x0000_s13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42" name="Button 1978" hidden="1">
              <a:extLst>
                <a:ext uri="{63B3BB69-23CF-44E3-9099-C40C66FF867C}">
                  <a14:compatExt spid="_x0000_s13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61" name="Button 1997" hidden="1">
              <a:extLst>
                <a:ext uri="{63B3BB69-23CF-44E3-9099-C40C66FF867C}">
                  <a14:compatExt spid="_x0000_s132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262" name="Button 1998" hidden="1">
              <a:extLst>
                <a:ext uri="{63B3BB69-23CF-44E3-9099-C40C66FF867C}">
                  <a14:compatExt spid="_x0000_s1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279" name="Button 2015" hidden="1">
              <a:extLst>
                <a:ext uri="{63B3BB69-23CF-44E3-9099-C40C66FF867C}">
                  <a14:compatExt spid="_x0000_s1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280" name="Button 2016" hidden="1">
              <a:extLst>
                <a:ext uri="{63B3BB69-23CF-44E3-9099-C40C66FF867C}">
                  <a14:compatExt spid="_x0000_s1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301" name="Button 2037" hidden="1">
              <a:extLst>
                <a:ext uri="{63B3BB69-23CF-44E3-9099-C40C66FF867C}">
                  <a14:compatExt spid="_x0000_s133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302" name="Button 2038" hidden="1">
              <a:extLst>
                <a:ext uri="{63B3BB69-23CF-44E3-9099-C40C66FF867C}">
                  <a14:compatExt spid="_x0000_s13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303" name="Button 2039" hidden="1">
              <a:extLst>
                <a:ext uri="{63B3BB69-23CF-44E3-9099-C40C66FF867C}">
                  <a14:compatExt spid="_x0000_s133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304" name="Button 2040" hidden="1">
              <a:extLst>
                <a:ext uri="{63B3BB69-23CF-44E3-9099-C40C66FF867C}">
                  <a14:compatExt spid="_x0000_s13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305" name="Button 2041" hidden="1">
              <a:extLst>
                <a:ext uri="{63B3BB69-23CF-44E3-9099-C40C66FF867C}">
                  <a14:compatExt spid="_x0000_s1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306" name="Button 2042" hidden="1">
              <a:extLst>
                <a:ext uri="{63B3BB69-23CF-44E3-9099-C40C66FF867C}">
                  <a14:compatExt spid="_x0000_s13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307" name="Button 2043" hidden="1">
              <a:extLst>
                <a:ext uri="{63B3BB69-23CF-44E3-9099-C40C66FF867C}">
                  <a14:compatExt spid="_x0000_s1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308" name="Button 2044" hidden="1">
              <a:extLst>
                <a:ext uri="{63B3BB69-23CF-44E3-9099-C40C66FF867C}">
                  <a14:compatExt spid="_x0000_s13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309" name="Button 2045" hidden="1">
              <a:extLst>
                <a:ext uri="{63B3BB69-23CF-44E3-9099-C40C66FF867C}">
                  <a14:compatExt spid="_x0000_s13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310" name="Button 2046" hidden="1">
              <a:extLst>
                <a:ext uri="{63B3BB69-23CF-44E3-9099-C40C66FF867C}">
                  <a14:compatExt spid="_x0000_s13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311" name="Button 2047" hidden="1">
              <a:extLst>
                <a:ext uri="{63B3BB69-23CF-44E3-9099-C40C66FF867C}">
                  <a14:compatExt spid="_x0000_s13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7408" name="Button 2048" hidden="1">
              <a:extLst>
                <a:ext uri="{63B3BB69-23CF-44E3-9099-C40C66FF867C}">
                  <a14:compatExt spid="_x0000_s17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409" name="Button 2049" hidden="1">
              <a:extLst>
                <a:ext uri="{63B3BB69-23CF-44E3-9099-C40C66FF867C}">
                  <a14:compatExt spid="_x0000_s17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7410" name="Button 2050" hidden="1">
              <a:extLst>
                <a:ext uri="{63B3BB69-23CF-44E3-9099-C40C66FF867C}">
                  <a14:compatExt spid="_x0000_s17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411" name="Button 2051" hidden="1">
              <a:extLst>
                <a:ext uri="{63B3BB69-23CF-44E3-9099-C40C66FF867C}">
                  <a14:compatExt spid="_x0000_s17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412" name="Button 2052" hidden="1">
              <a:extLst>
                <a:ext uri="{63B3BB69-23CF-44E3-9099-C40C66FF867C}">
                  <a14:compatExt spid="_x0000_s17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413" name="Button 2053" hidden="1">
              <a:extLst>
                <a:ext uri="{63B3BB69-23CF-44E3-9099-C40C66FF867C}">
                  <a14:compatExt spid="_x0000_s17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414" name="Button 2054" hidden="1">
              <a:extLst>
                <a:ext uri="{63B3BB69-23CF-44E3-9099-C40C66FF867C}">
                  <a14:compatExt spid="_x0000_s17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416" name="Button 2056" hidden="1">
              <a:extLst>
                <a:ext uri="{63B3BB69-23CF-44E3-9099-C40C66FF867C}">
                  <a14:compatExt spid="_x0000_s17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417" name="Button 2057" hidden="1">
              <a:extLst>
                <a:ext uri="{63B3BB69-23CF-44E3-9099-C40C66FF867C}">
                  <a14:compatExt spid="_x0000_s17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437" name="Button 2077" hidden="1">
              <a:extLst>
                <a:ext uri="{63B3BB69-23CF-44E3-9099-C40C66FF867C}">
                  <a14:compatExt spid="_x0000_s174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438" name="Button 2078" hidden="1">
              <a:extLst>
                <a:ext uri="{63B3BB69-23CF-44E3-9099-C40C66FF867C}">
                  <a14:compatExt spid="_x0000_s17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439" name="Button 2079" hidden="1">
              <a:extLst>
                <a:ext uri="{63B3BB69-23CF-44E3-9099-C40C66FF867C}">
                  <a14:compatExt spid="_x0000_s174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460" name="Button 2100" hidden="1">
              <a:extLst>
                <a:ext uri="{63B3BB69-23CF-44E3-9099-C40C66FF867C}">
                  <a14:compatExt spid="_x0000_s174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461" name="Button 2101" hidden="1">
              <a:extLst>
                <a:ext uri="{63B3BB69-23CF-44E3-9099-C40C66FF867C}">
                  <a14:compatExt spid="_x0000_s17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462" name="Button 2102" hidden="1">
              <a:extLst>
                <a:ext uri="{63B3BB69-23CF-44E3-9099-C40C66FF867C}">
                  <a14:compatExt spid="_x0000_s174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463" name="Button 2103" hidden="1">
              <a:extLst>
                <a:ext uri="{63B3BB69-23CF-44E3-9099-C40C66FF867C}">
                  <a14:compatExt spid="_x0000_s17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482" name="Button 2122" hidden="1">
              <a:extLst>
                <a:ext uri="{63B3BB69-23CF-44E3-9099-C40C66FF867C}">
                  <a14:compatExt spid="_x0000_s17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483" name="Button 2123" hidden="1">
              <a:extLst>
                <a:ext uri="{63B3BB69-23CF-44E3-9099-C40C66FF867C}">
                  <a14:compatExt spid="_x0000_s17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484" name="Button 2124" hidden="1">
              <a:extLst>
                <a:ext uri="{63B3BB69-23CF-44E3-9099-C40C66FF867C}">
                  <a14:compatExt spid="_x0000_s174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485" name="Button 2125" hidden="1">
              <a:extLst>
                <a:ext uri="{63B3BB69-23CF-44E3-9099-C40C66FF867C}">
                  <a14:compatExt spid="_x0000_s17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504" name="Button 2144" hidden="1">
              <a:extLst>
                <a:ext uri="{63B3BB69-23CF-44E3-9099-C40C66FF867C}">
                  <a14:compatExt spid="_x0000_s175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505" name="Button 2145" hidden="1">
              <a:extLst>
                <a:ext uri="{63B3BB69-23CF-44E3-9099-C40C66FF867C}">
                  <a14:compatExt spid="_x0000_s17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506" name="Button 2146" hidden="1">
              <a:extLst>
                <a:ext uri="{63B3BB69-23CF-44E3-9099-C40C66FF867C}">
                  <a14:compatExt spid="_x0000_s175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507" name="Button 2147" hidden="1">
              <a:extLst>
                <a:ext uri="{63B3BB69-23CF-44E3-9099-C40C66FF867C}">
                  <a14:compatExt spid="_x0000_s17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526" name="Button 2166" hidden="1">
              <a:extLst>
                <a:ext uri="{63B3BB69-23CF-44E3-9099-C40C66FF867C}">
                  <a14:compatExt spid="_x0000_s175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527" name="Button 2167" hidden="1">
              <a:extLst>
                <a:ext uri="{63B3BB69-23CF-44E3-9099-C40C66FF867C}">
                  <a14:compatExt spid="_x0000_s17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528" name="Button 2168" hidden="1">
              <a:extLst>
                <a:ext uri="{63B3BB69-23CF-44E3-9099-C40C66FF867C}">
                  <a14:compatExt spid="_x0000_s175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529" name="Button 2169" hidden="1">
              <a:extLst>
                <a:ext uri="{63B3BB69-23CF-44E3-9099-C40C66FF867C}">
                  <a14:compatExt spid="_x0000_s17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530" name="Button 2170" hidden="1">
              <a:extLst>
                <a:ext uri="{63B3BB69-23CF-44E3-9099-C40C66FF867C}">
                  <a14:compatExt spid="_x0000_s17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531" name="Button 2171" hidden="1">
              <a:extLst>
                <a:ext uri="{63B3BB69-23CF-44E3-9099-C40C66FF867C}">
                  <a14:compatExt spid="_x0000_s17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532" name="Button 2172" hidden="1">
              <a:extLst>
                <a:ext uri="{63B3BB69-23CF-44E3-9099-C40C66FF867C}">
                  <a14:compatExt spid="_x0000_s17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552" name="Button 2192" hidden="1">
              <a:extLst>
                <a:ext uri="{63B3BB69-23CF-44E3-9099-C40C66FF867C}">
                  <a14:compatExt spid="_x0000_s175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553" name="Button 2193" hidden="1">
              <a:extLst>
                <a:ext uri="{63B3BB69-23CF-44E3-9099-C40C66FF867C}">
                  <a14:compatExt spid="_x0000_s17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554" name="Button 2194" hidden="1">
              <a:extLst>
                <a:ext uri="{63B3BB69-23CF-44E3-9099-C40C66FF867C}">
                  <a14:compatExt spid="_x0000_s175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555" name="Button 2195" hidden="1">
              <a:extLst>
                <a:ext uri="{63B3BB69-23CF-44E3-9099-C40C66FF867C}">
                  <a14:compatExt spid="_x0000_s17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556" name="Button 2196" hidden="1">
              <a:extLst>
                <a:ext uri="{63B3BB69-23CF-44E3-9099-C40C66FF867C}">
                  <a14:compatExt spid="_x0000_s17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557" name="Button 2197" hidden="1">
              <a:extLst>
                <a:ext uri="{63B3BB69-23CF-44E3-9099-C40C66FF867C}">
                  <a14:compatExt spid="_x0000_s17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558" name="Button 2198" hidden="1">
              <a:extLst>
                <a:ext uri="{63B3BB69-23CF-44E3-9099-C40C66FF867C}">
                  <a14:compatExt spid="_x0000_s17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577" name="Button 2217" hidden="1">
              <a:extLst>
                <a:ext uri="{63B3BB69-23CF-44E3-9099-C40C66FF867C}">
                  <a14:compatExt spid="_x0000_s175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578" name="Button 2218" hidden="1">
              <a:extLst>
                <a:ext uri="{63B3BB69-23CF-44E3-9099-C40C66FF867C}">
                  <a14:compatExt spid="_x0000_s17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581" name="Button 2221" hidden="1">
              <a:extLst>
                <a:ext uri="{63B3BB69-23CF-44E3-9099-C40C66FF867C}">
                  <a14:compatExt spid="_x0000_s17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582" name="Button 2222" hidden="1">
              <a:extLst>
                <a:ext uri="{63B3BB69-23CF-44E3-9099-C40C66FF867C}">
                  <a14:compatExt spid="_x0000_s17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583" name="Button 2223" hidden="1">
              <a:extLst>
                <a:ext uri="{63B3BB69-23CF-44E3-9099-C40C66FF867C}">
                  <a14:compatExt spid="_x0000_s17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584" name="Button 2224" hidden="1">
              <a:extLst>
                <a:ext uri="{63B3BB69-23CF-44E3-9099-C40C66FF867C}">
                  <a14:compatExt spid="_x0000_s17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585" name="Button 2225" hidden="1">
              <a:extLst>
                <a:ext uri="{63B3BB69-23CF-44E3-9099-C40C66FF867C}">
                  <a14:compatExt spid="_x0000_s17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586" name="Button 2226" hidden="1">
              <a:extLst>
                <a:ext uri="{63B3BB69-23CF-44E3-9099-C40C66FF867C}">
                  <a14:compatExt spid="_x0000_s17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587" name="Button 2227" hidden="1">
              <a:extLst>
                <a:ext uri="{63B3BB69-23CF-44E3-9099-C40C66FF867C}">
                  <a14:compatExt spid="_x0000_s17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588" name="Button 2228" hidden="1">
              <a:extLst>
                <a:ext uri="{63B3BB69-23CF-44E3-9099-C40C66FF867C}">
                  <a14:compatExt spid="_x0000_s17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589" name="Button 2229" hidden="1">
              <a:extLst>
                <a:ext uri="{63B3BB69-23CF-44E3-9099-C40C66FF867C}">
                  <a14:compatExt spid="_x0000_s17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590" name="Button 2230" hidden="1">
              <a:extLst>
                <a:ext uri="{63B3BB69-23CF-44E3-9099-C40C66FF867C}">
                  <a14:compatExt spid="_x0000_s17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591" name="Button 2231" hidden="1">
              <a:extLst>
                <a:ext uri="{63B3BB69-23CF-44E3-9099-C40C66FF867C}">
                  <a14:compatExt spid="_x0000_s17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592" name="Button 2232" hidden="1">
              <a:extLst>
                <a:ext uri="{63B3BB69-23CF-44E3-9099-C40C66FF867C}">
                  <a14:compatExt spid="_x0000_s17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593" name="Button 2233" hidden="1">
              <a:extLst>
                <a:ext uri="{63B3BB69-23CF-44E3-9099-C40C66FF867C}">
                  <a14:compatExt spid="_x0000_s17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594" name="Button 2234" hidden="1">
              <a:extLst>
                <a:ext uri="{63B3BB69-23CF-44E3-9099-C40C66FF867C}">
                  <a14:compatExt spid="_x0000_s17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595" name="Button 2235" hidden="1">
              <a:extLst>
                <a:ext uri="{63B3BB69-23CF-44E3-9099-C40C66FF867C}">
                  <a14:compatExt spid="_x0000_s17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596" name="Button 2236" hidden="1">
              <a:extLst>
                <a:ext uri="{63B3BB69-23CF-44E3-9099-C40C66FF867C}">
                  <a14:compatExt spid="_x0000_s17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597" name="Button 2237" hidden="1">
              <a:extLst>
                <a:ext uri="{63B3BB69-23CF-44E3-9099-C40C66FF867C}">
                  <a14:compatExt spid="_x0000_s17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598" name="Button 2238" hidden="1">
              <a:extLst>
                <a:ext uri="{63B3BB69-23CF-44E3-9099-C40C66FF867C}">
                  <a14:compatExt spid="_x0000_s17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599" name="Button 2239" hidden="1">
              <a:extLst>
                <a:ext uri="{63B3BB69-23CF-44E3-9099-C40C66FF867C}">
                  <a14:compatExt spid="_x0000_s17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618" name="Button 2258" hidden="1">
              <a:extLst>
                <a:ext uri="{63B3BB69-23CF-44E3-9099-C40C66FF867C}">
                  <a14:compatExt spid="_x0000_s176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619" name="Button 2259" hidden="1">
              <a:extLst>
                <a:ext uri="{63B3BB69-23CF-44E3-9099-C40C66FF867C}">
                  <a14:compatExt spid="_x0000_s17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620" name="Button 2260" hidden="1">
              <a:extLst>
                <a:ext uri="{63B3BB69-23CF-44E3-9099-C40C66FF867C}">
                  <a14:compatExt spid="_x0000_s176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621" name="Button 2261" hidden="1">
              <a:extLst>
                <a:ext uri="{63B3BB69-23CF-44E3-9099-C40C66FF867C}">
                  <a14:compatExt spid="_x0000_s17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622" name="Button 2262" hidden="1">
              <a:extLst>
                <a:ext uri="{63B3BB69-23CF-44E3-9099-C40C66FF867C}">
                  <a14:compatExt spid="_x0000_s17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623" name="Button 2263" hidden="1">
              <a:extLst>
                <a:ext uri="{63B3BB69-23CF-44E3-9099-C40C66FF867C}">
                  <a14:compatExt spid="_x0000_s17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624" name="Button 2264" hidden="1">
              <a:extLst>
                <a:ext uri="{63B3BB69-23CF-44E3-9099-C40C66FF867C}">
                  <a14:compatExt spid="_x0000_s17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625" name="Button 2265" hidden="1">
              <a:extLst>
                <a:ext uri="{63B3BB69-23CF-44E3-9099-C40C66FF867C}">
                  <a14:compatExt spid="_x0000_s17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626" name="Button 2266" hidden="1">
              <a:extLst>
                <a:ext uri="{63B3BB69-23CF-44E3-9099-C40C66FF867C}">
                  <a14:compatExt spid="_x0000_s17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627" name="Button 2267" hidden="1">
              <a:extLst>
                <a:ext uri="{63B3BB69-23CF-44E3-9099-C40C66FF867C}">
                  <a14:compatExt spid="_x0000_s17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633" name="Button 2273" hidden="1">
              <a:extLst>
                <a:ext uri="{63B3BB69-23CF-44E3-9099-C40C66FF867C}">
                  <a14:compatExt spid="_x0000_s17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635" name="Button 2275" hidden="1">
              <a:extLst>
                <a:ext uri="{63B3BB69-23CF-44E3-9099-C40C66FF867C}">
                  <a14:compatExt spid="_x0000_s17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640" name="Button 2280" hidden="1">
              <a:extLst>
                <a:ext uri="{63B3BB69-23CF-44E3-9099-C40C66FF867C}">
                  <a14:compatExt spid="_x0000_s17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643" name="Button 2283" hidden="1">
              <a:extLst>
                <a:ext uri="{63B3BB69-23CF-44E3-9099-C40C66FF867C}">
                  <a14:compatExt spid="_x0000_s17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644" name="Button 2284" hidden="1">
              <a:extLst>
                <a:ext uri="{63B3BB69-23CF-44E3-9099-C40C66FF867C}">
                  <a14:compatExt spid="_x0000_s17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645" name="Button 2285" hidden="1">
              <a:extLst>
                <a:ext uri="{63B3BB69-23CF-44E3-9099-C40C66FF867C}">
                  <a14:compatExt spid="_x0000_s17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650" name="Button 2290" hidden="1">
              <a:extLst>
                <a:ext uri="{63B3BB69-23CF-44E3-9099-C40C66FF867C}">
                  <a14:compatExt spid="_x0000_s1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651" name="Button 2291" hidden="1">
              <a:extLst>
                <a:ext uri="{63B3BB69-23CF-44E3-9099-C40C66FF867C}">
                  <a14:compatExt spid="_x0000_s1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653" name="Button 2293" hidden="1">
              <a:extLst>
                <a:ext uri="{63B3BB69-23CF-44E3-9099-C40C66FF867C}">
                  <a14:compatExt spid="_x0000_s17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654" name="Button 2294" hidden="1">
              <a:extLst>
                <a:ext uri="{63B3BB69-23CF-44E3-9099-C40C66FF867C}">
                  <a14:compatExt spid="_x0000_s17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655" name="Button 2295" hidden="1">
              <a:extLst>
                <a:ext uri="{63B3BB69-23CF-44E3-9099-C40C66FF867C}">
                  <a14:compatExt spid="_x0000_s17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656" name="Button 2296" hidden="1">
              <a:extLst>
                <a:ext uri="{63B3BB69-23CF-44E3-9099-C40C66FF867C}">
                  <a14:compatExt spid="_x0000_s17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657" name="Button 2297" hidden="1">
              <a:extLst>
                <a:ext uri="{63B3BB69-23CF-44E3-9099-C40C66FF867C}">
                  <a14:compatExt spid="_x0000_s17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7677" name="Button 2317" hidden="1">
              <a:extLst>
                <a:ext uri="{63B3BB69-23CF-44E3-9099-C40C66FF867C}">
                  <a14:compatExt spid="_x0000_s176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7678" name="Button 2318" hidden="1">
              <a:extLst>
                <a:ext uri="{63B3BB69-23CF-44E3-9099-C40C66FF867C}">
                  <a14:compatExt spid="_x0000_s17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679" name="Button 2319" hidden="1">
              <a:extLst>
                <a:ext uri="{63B3BB69-23CF-44E3-9099-C40C66FF867C}">
                  <a14:compatExt spid="_x0000_s176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680" name="Button 2320" hidden="1">
              <a:extLst>
                <a:ext uri="{63B3BB69-23CF-44E3-9099-C40C66FF867C}">
                  <a14:compatExt spid="_x0000_s17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681" name="Button 2321" hidden="1">
              <a:extLst>
                <a:ext uri="{63B3BB69-23CF-44E3-9099-C40C66FF867C}">
                  <a14:compatExt spid="_x0000_s17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682" name="Button 2322" hidden="1">
              <a:extLst>
                <a:ext uri="{63B3BB69-23CF-44E3-9099-C40C66FF867C}">
                  <a14:compatExt spid="_x0000_s17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683" name="Button 2323" hidden="1">
              <a:extLst>
                <a:ext uri="{63B3BB69-23CF-44E3-9099-C40C66FF867C}">
                  <a14:compatExt spid="_x0000_s17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684" name="Button 2324" hidden="1">
              <a:extLst>
                <a:ext uri="{63B3BB69-23CF-44E3-9099-C40C66FF867C}">
                  <a14:compatExt spid="_x0000_s17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685" name="Button 2325" hidden="1">
              <a:extLst>
                <a:ext uri="{63B3BB69-23CF-44E3-9099-C40C66FF867C}">
                  <a14:compatExt spid="_x0000_s17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7686" name="Button 2326" hidden="1">
              <a:extLst>
                <a:ext uri="{63B3BB69-23CF-44E3-9099-C40C66FF867C}">
                  <a14:compatExt spid="_x0000_s17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688" name="Button 2328" hidden="1">
              <a:extLst>
                <a:ext uri="{63B3BB69-23CF-44E3-9099-C40C66FF867C}">
                  <a14:compatExt spid="_x0000_s17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689" name="Button 2329" hidden="1">
              <a:extLst>
                <a:ext uri="{63B3BB69-23CF-44E3-9099-C40C66FF867C}">
                  <a14:compatExt spid="_x0000_s17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690" name="Button 2330" hidden="1">
              <a:extLst>
                <a:ext uri="{63B3BB69-23CF-44E3-9099-C40C66FF867C}">
                  <a14:compatExt spid="_x0000_s17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691" name="Button 2331" hidden="1">
              <a:extLst>
                <a:ext uri="{63B3BB69-23CF-44E3-9099-C40C66FF867C}">
                  <a14:compatExt spid="_x0000_s17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692" name="Button 2332" hidden="1">
              <a:extLst>
                <a:ext uri="{63B3BB69-23CF-44E3-9099-C40C66FF867C}">
                  <a14:compatExt spid="_x0000_s17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693" name="Button 2333" hidden="1">
              <a:extLst>
                <a:ext uri="{63B3BB69-23CF-44E3-9099-C40C66FF867C}">
                  <a14:compatExt spid="_x0000_s1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694" name="Button 2334" hidden="1">
              <a:extLst>
                <a:ext uri="{63B3BB69-23CF-44E3-9099-C40C66FF867C}">
                  <a14:compatExt spid="_x0000_s1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695" name="Button 2335" hidden="1">
              <a:extLst>
                <a:ext uri="{63B3BB69-23CF-44E3-9099-C40C66FF867C}">
                  <a14:compatExt spid="_x0000_s17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696" name="Button 2336" hidden="1">
              <a:extLst>
                <a:ext uri="{63B3BB69-23CF-44E3-9099-C40C66FF867C}">
                  <a14:compatExt spid="_x0000_s17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697" name="Button 2337" hidden="1">
              <a:extLst>
                <a:ext uri="{63B3BB69-23CF-44E3-9099-C40C66FF867C}">
                  <a14:compatExt spid="_x0000_s1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698" name="Button 2338" hidden="1">
              <a:extLst>
                <a:ext uri="{63B3BB69-23CF-44E3-9099-C40C66FF867C}">
                  <a14:compatExt spid="_x0000_s17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699" name="Button 2339" hidden="1">
              <a:extLst>
                <a:ext uri="{63B3BB69-23CF-44E3-9099-C40C66FF867C}">
                  <a14:compatExt spid="_x0000_s17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700" name="Button 2340" hidden="1">
              <a:extLst>
                <a:ext uri="{63B3BB69-23CF-44E3-9099-C40C66FF867C}">
                  <a14:compatExt spid="_x0000_s17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7701" name="Button 2341" hidden="1">
              <a:extLst>
                <a:ext uri="{63B3BB69-23CF-44E3-9099-C40C66FF867C}">
                  <a14:compatExt spid="_x0000_s17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702" name="Button 2342" hidden="1">
              <a:extLst>
                <a:ext uri="{63B3BB69-23CF-44E3-9099-C40C66FF867C}">
                  <a14:compatExt spid="_x0000_s17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03" name="Button 2343" hidden="1">
              <a:extLst>
                <a:ext uri="{63B3BB69-23CF-44E3-9099-C40C66FF867C}">
                  <a14:compatExt spid="_x0000_s17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704" name="Button 2344" hidden="1">
              <a:extLst>
                <a:ext uri="{63B3BB69-23CF-44E3-9099-C40C66FF867C}">
                  <a14:compatExt spid="_x0000_s1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705" name="Button 2345" hidden="1">
              <a:extLst>
                <a:ext uri="{63B3BB69-23CF-44E3-9099-C40C66FF867C}">
                  <a14:compatExt spid="_x0000_s1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706" name="Button 2346" hidden="1">
              <a:extLst>
                <a:ext uri="{63B3BB69-23CF-44E3-9099-C40C66FF867C}">
                  <a14:compatExt spid="_x0000_s17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707" name="Button 2347" hidden="1">
              <a:extLst>
                <a:ext uri="{63B3BB69-23CF-44E3-9099-C40C66FF867C}">
                  <a14:compatExt spid="_x0000_s17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708" name="Button 2348" hidden="1">
              <a:extLst>
                <a:ext uri="{63B3BB69-23CF-44E3-9099-C40C66FF867C}">
                  <a14:compatExt spid="_x0000_s17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7709" name="Button 2349" hidden="1">
              <a:extLst>
                <a:ext uri="{63B3BB69-23CF-44E3-9099-C40C66FF867C}">
                  <a14:compatExt spid="_x0000_s17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7710" name="Button 2350" hidden="1">
              <a:extLst>
                <a:ext uri="{63B3BB69-23CF-44E3-9099-C40C66FF867C}">
                  <a14:compatExt spid="_x0000_s17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711" name="Button 2351" hidden="1">
              <a:extLst>
                <a:ext uri="{63B3BB69-23CF-44E3-9099-C40C66FF867C}">
                  <a14:compatExt spid="_x0000_s17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712" name="Button 2352" hidden="1">
              <a:extLst>
                <a:ext uri="{63B3BB69-23CF-44E3-9099-C40C66FF867C}">
                  <a14:compatExt spid="_x0000_s17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713" name="Button 2353" hidden="1">
              <a:extLst>
                <a:ext uri="{63B3BB69-23CF-44E3-9099-C40C66FF867C}">
                  <a14:compatExt spid="_x0000_s17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714" name="Button 2354" hidden="1">
              <a:extLst>
                <a:ext uri="{63B3BB69-23CF-44E3-9099-C40C66FF867C}">
                  <a14:compatExt spid="_x0000_s17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16" name="Button 2356" hidden="1">
              <a:extLst>
                <a:ext uri="{63B3BB69-23CF-44E3-9099-C40C66FF867C}">
                  <a14:compatExt spid="_x0000_s17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718" name="Button 2358" hidden="1">
              <a:extLst>
                <a:ext uri="{63B3BB69-23CF-44E3-9099-C40C66FF867C}">
                  <a14:compatExt spid="_x0000_s17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19" name="Button 2359" hidden="1">
              <a:extLst>
                <a:ext uri="{63B3BB69-23CF-44E3-9099-C40C66FF867C}">
                  <a14:compatExt spid="_x0000_s17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720" name="Button 2360" hidden="1">
              <a:extLst>
                <a:ext uri="{63B3BB69-23CF-44E3-9099-C40C66FF867C}">
                  <a14:compatExt spid="_x0000_s17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739" name="Button 2379" hidden="1">
              <a:extLst>
                <a:ext uri="{63B3BB69-23CF-44E3-9099-C40C66FF867C}">
                  <a14:compatExt spid="_x0000_s177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741" name="Button 2381" hidden="1">
              <a:extLst>
                <a:ext uri="{63B3BB69-23CF-44E3-9099-C40C66FF867C}">
                  <a14:compatExt spid="_x0000_s177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742" name="Button 2382" hidden="1">
              <a:extLst>
                <a:ext uri="{63B3BB69-23CF-44E3-9099-C40C66FF867C}">
                  <a14:compatExt spid="_x0000_s17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743" name="Button 2383" hidden="1">
              <a:extLst>
                <a:ext uri="{63B3BB69-23CF-44E3-9099-C40C66FF867C}">
                  <a14:compatExt spid="_x0000_s1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744" name="Button 2384" hidden="1">
              <a:extLst>
                <a:ext uri="{63B3BB69-23CF-44E3-9099-C40C66FF867C}">
                  <a14:compatExt spid="_x0000_s17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745" name="Button 2385" hidden="1">
              <a:extLst>
                <a:ext uri="{63B3BB69-23CF-44E3-9099-C40C66FF867C}">
                  <a14:compatExt spid="_x0000_s17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746" name="Button 2386" hidden="1">
              <a:extLst>
                <a:ext uri="{63B3BB69-23CF-44E3-9099-C40C66FF867C}">
                  <a14:compatExt spid="_x0000_s17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7766" name="Button 2406" hidden="1">
              <a:extLst>
                <a:ext uri="{63B3BB69-23CF-44E3-9099-C40C66FF867C}">
                  <a14:compatExt spid="_x0000_s177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7767" name="Button 2407" hidden="1">
              <a:extLst>
                <a:ext uri="{63B3BB69-23CF-44E3-9099-C40C66FF867C}">
                  <a14:compatExt spid="_x0000_s1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768" name="Button 2408" hidden="1">
              <a:extLst>
                <a:ext uri="{63B3BB69-23CF-44E3-9099-C40C66FF867C}">
                  <a14:compatExt spid="_x0000_s177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769" name="Button 2409" hidden="1">
              <a:extLst>
                <a:ext uri="{63B3BB69-23CF-44E3-9099-C40C66FF867C}">
                  <a14:compatExt spid="_x0000_s1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773" name="Button 2413" hidden="1">
              <a:extLst>
                <a:ext uri="{63B3BB69-23CF-44E3-9099-C40C66FF867C}">
                  <a14:compatExt spid="_x0000_s17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793" name="Button 2433" hidden="1">
              <a:extLst>
                <a:ext uri="{63B3BB69-23CF-44E3-9099-C40C66FF867C}">
                  <a14:compatExt spid="_x0000_s1779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795" name="Button 2435" hidden="1">
              <a:extLst>
                <a:ext uri="{63B3BB69-23CF-44E3-9099-C40C66FF867C}">
                  <a14:compatExt spid="_x0000_s177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797" name="Button 2437" hidden="1">
              <a:extLst>
                <a:ext uri="{63B3BB69-23CF-44E3-9099-C40C66FF867C}">
                  <a14:compatExt spid="_x0000_s17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798" name="Button 2438" hidden="1">
              <a:extLst>
                <a:ext uri="{63B3BB69-23CF-44E3-9099-C40C66FF867C}">
                  <a14:compatExt spid="_x0000_s17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799" name="Button 2439" hidden="1">
              <a:extLst>
                <a:ext uri="{63B3BB69-23CF-44E3-9099-C40C66FF867C}">
                  <a14:compatExt spid="_x0000_s17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00" name="Button 2440" hidden="1">
              <a:extLst>
                <a:ext uri="{63B3BB69-23CF-44E3-9099-C40C66FF867C}">
                  <a14:compatExt spid="_x0000_s17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7820" name="Button 2460" hidden="1">
              <a:extLst>
                <a:ext uri="{63B3BB69-23CF-44E3-9099-C40C66FF867C}">
                  <a14:compatExt spid="_x0000_s178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821" name="Button 2461" hidden="1">
              <a:extLst>
                <a:ext uri="{63B3BB69-23CF-44E3-9099-C40C66FF867C}">
                  <a14:compatExt spid="_x0000_s1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822" name="Button 2462" hidden="1">
              <a:extLst>
                <a:ext uri="{63B3BB69-23CF-44E3-9099-C40C66FF867C}">
                  <a14:compatExt spid="_x0000_s178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843" name="Button 2483" hidden="1">
              <a:extLst>
                <a:ext uri="{63B3BB69-23CF-44E3-9099-C40C66FF867C}">
                  <a14:compatExt spid="_x0000_s1784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845" name="Button 2485" hidden="1">
              <a:extLst>
                <a:ext uri="{63B3BB69-23CF-44E3-9099-C40C66FF867C}">
                  <a14:compatExt spid="_x0000_s1784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46" name="Button 2486" hidden="1">
              <a:extLst>
                <a:ext uri="{63B3BB69-23CF-44E3-9099-C40C66FF867C}">
                  <a14:compatExt spid="_x0000_s17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7849" name="Button 2489" hidden="1">
              <a:extLst>
                <a:ext uri="{63B3BB69-23CF-44E3-9099-C40C66FF867C}">
                  <a14:compatExt spid="_x0000_s17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7851" name="Button 2491" hidden="1">
              <a:extLst>
                <a:ext uri="{63B3BB69-23CF-44E3-9099-C40C66FF867C}">
                  <a14:compatExt spid="_x0000_s17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875" name="Button 2515" hidden="1">
              <a:extLst>
                <a:ext uri="{63B3BB69-23CF-44E3-9099-C40C66FF867C}">
                  <a14:compatExt spid="_x0000_s17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876" name="Button 2516" hidden="1">
              <a:extLst>
                <a:ext uri="{63B3BB69-23CF-44E3-9099-C40C66FF867C}">
                  <a14:compatExt spid="_x0000_s17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877" name="Button 2517" hidden="1">
              <a:extLst>
                <a:ext uri="{63B3BB69-23CF-44E3-9099-C40C66FF867C}">
                  <a14:compatExt spid="_x0000_s17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878" name="Button 2518" hidden="1">
              <a:extLst>
                <a:ext uri="{63B3BB69-23CF-44E3-9099-C40C66FF867C}">
                  <a14:compatExt spid="_x0000_s17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879" name="Button 2519" hidden="1">
              <a:extLst>
                <a:ext uri="{63B3BB69-23CF-44E3-9099-C40C66FF867C}">
                  <a14:compatExt spid="_x0000_s17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880" name="Button 2520" hidden="1">
              <a:extLst>
                <a:ext uri="{63B3BB69-23CF-44E3-9099-C40C66FF867C}">
                  <a14:compatExt spid="_x0000_s17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881" name="Button 2521" hidden="1">
              <a:extLst>
                <a:ext uri="{63B3BB69-23CF-44E3-9099-C40C66FF867C}">
                  <a14:compatExt spid="_x0000_s17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882" name="Button 2522" hidden="1">
              <a:extLst>
                <a:ext uri="{63B3BB69-23CF-44E3-9099-C40C66FF867C}">
                  <a14:compatExt spid="_x0000_s17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883" name="Button 2523" hidden="1">
              <a:extLst>
                <a:ext uri="{63B3BB69-23CF-44E3-9099-C40C66FF867C}">
                  <a14:compatExt spid="_x0000_s17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884" name="Button 2524" hidden="1">
              <a:extLst>
                <a:ext uri="{63B3BB69-23CF-44E3-9099-C40C66FF867C}">
                  <a14:compatExt spid="_x0000_s17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885" name="Button 2525" hidden="1">
              <a:extLst>
                <a:ext uri="{63B3BB69-23CF-44E3-9099-C40C66FF867C}">
                  <a14:compatExt spid="_x0000_s17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886" name="Button 2526" hidden="1">
              <a:extLst>
                <a:ext uri="{63B3BB69-23CF-44E3-9099-C40C66FF867C}">
                  <a14:compatExt spid="_x0000_s17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887" name="Button 2527" hidden="1">
              <a:extLst>
                <a:ext uri="{63B3BB69-23CF-44E3-9099-C40C66FF867C}">
                  <a14:compatExt spid="_x0000_s17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888" name="Button 2528" hidden="1">
              <a:extLst>
                <a:ext uri="{63B3BB69-23CF-44E3-9099-C40C66FF867C}">
                  <a14:compatExt spid="_x0000_s17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908" name="Button 2548" hidden="1">
              <a:extLst>
                <a:ext uri="{63B3BB69-23CF-44E3-9099-C40C66FF867C}">
                  <a14:compatExt spid="_x0000_s179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910" name="Button 2550" hidden="1">
              <a:extLst>
                <a:ext uri="{63B3BB69-23CF-44E3-9099-C40C66FF867C}">
                  <a14:compatExt spid="_x0000_s179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7911" name="Button 2551" hidden="1">
              <a:extLst>
                <a:ext uri="{63B3BB69-23CF-44E3-9099-C40C66FF867C}">
                  <a14:compatExt spid="_x0000_s17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7912" name="Button 2552" hidden="1">
              <a:extLst>
                <a:ext uri="{63B3BB69-23CF-44E3-9099-C40C66FF867C}">
                  <a14:compatExt spid="_x0000_s17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913" name="Button 2553" hidden="1">
              <a:extLst>
                <a:ext uri="{63B3BB69-23CF-44E3-9099-C40C66FF867C}">
                  <a14:compatExt spid="_x0000_s17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914" name="Button 2554" hidden="1">
              <a:extLst>
                <a:ext uri="{63B3BB69-23CF-44E3-9099-C40C66FF867C}">
                  <a14:compatExt spid="_x0000_s17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7915" name="Button 2555" hidden="1">
              <a:extLst>
                <a:ext uri="{63B3BB69-23CF-44E3-9099-C40C66FF867C}">
                  <a14:compatExt spid="_x0000_s179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7916" name="Button 2556" hidden="1">
              <a:extLst>
                <a:ext uri="{63B3BB69-23CF-44E3-9099-C40C66FF867C}">
                  <a14:compatExt spid="_x0000_s179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917" name="Button 2557" hidden="1">
              <a:extLst>
                <a:ext uri="{63B3BB69-23CF-44E3-9099-C40C66FF867C}">
                  <a14:compatExt spid="_x0000_s179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7918" name="Button 2558" hidden="1">
              <a:extLst>
                <a:ext uri="{63B3BB69-23CF-44E3-9099-C40C66FF867C}">
                  <a14:compatExt spid="_x0000_s17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7919" name="Button 2559" hidden="1">
              <a:extLst>
                <a:ext uri="{63B3BB69-23CF-44E3-9099-C40C66FF867C}">
                  <a14:compatExt spid="_x0000_s17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7920" name="Button 2560" hidden="1">
              <a:extLst>
                <a:ext uri="{63B3BB69-23CF-44E3-9099-C40C66FF867C}">
                  <a14:compatExt spid="_x0000_s17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7921" name="Button 2561" hidden="1">
              <a:extLst>
                <a:ext uri="{63B3BB69-23CF-44E3-9099-C40C66FF867C}">
                  <a14:compatExt spid="_x0000_s17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7922" name="Button 2562" hidden="1">
              <a:extLst>
                <a:ext uri="{63B3BB69-23CF-44E3-9099-C40C66FF867C}">
                  <a14:compatExt spid="_x0000_s17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7923" name="Button 2563" hidden="1">
              <a:extLst>
                <a:ext uri="{63B3BB69-23CF-44E3-9099-C40C66FF867C}">
                  <a14:compatExt spid="_x0000_s17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924" name="Button 2564" hidden="1">
              <a:extLst>
                <a:ext uri="{63B3BB69-23CF-44E3-9099-C40C66FF867C}">
                  <a14:compatExt spid="_x0000_s17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7945" name="Button 2585" hidden="1">
              <a:extLst>
                <a:ext uri="{63B3BB69-23CF-44E3-9099-C40C66FF867C}">
                  <a14:compatExt spid="_x0000_s179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7947" name="Button 2587" hidden="1">
              <a:extLst>
                <a:ext uri="{63B3BB69-23CF-44E3-9099-C40C66FF867C}">
                  <a14:compatExt spid="_x0000_s179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948" name="Button 2588" hidden="1">
              <a:extLst>
                <a:ext uri="{63B3BB69-23CF-44E3-9099-C40C66FF867C}">
                  <a14:compatExt spid="_x0000_s17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7967" name="Button 2607" hidden="1">
              <a:extLst>
                <a:ext uri="{63B3BB69-23CF-44E3-9099-C40C66FF867C}">
                  <a14:compatExt spid="_x0000_s179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7969" name="Button 2609" hidden="1">
              <a:extLst>
                <a:ext uri="{63B3BB69-23CF-44E3-9099-C40C66FF867C}">
                  <a14:compatExt spid="_x0000_s179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7972" name="Button 2612" hidden="1">
              <a:extLst>
                <a:ext uri="{63B3BB69-23CF-44E3-9099-C40C66FF867C}">
                  <a14:compatExt spid="_x0000_s17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973" name="Button 2613" hidden="1">
              <a:extLst>
                <a:ext uri="{63B3BB69-23CF-44E3-9099-C40C66FF867C}">
                  <a14:compatExt spid="_x0000_s17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7993" name="Button 2633" hidden="1">
              <a:extLst>
                <a:ext uri="{63B3BB69-23CF-44E3-9099-C40C66FF867C}">
                  <a14:compatExt spid="_x0000_s1799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7994" name="Button 2634" hidden="1">
              <a:extLst>
                <a:ext uri="{63B3BB69-23CF-44E3-9099-C40C66FF867C}">
                  <a14:compatExt spid="_x0000_s17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7995" name="Button 2635" hidden="1">
              <a:extLst>
                <a:ext uri="{63B3BB69-23CF-44E3-9099-C40C66FF867C}">
                  <a14:compatExt spid="_x0000_s179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7996" name="Button 2636" hidden="1">
              <a:extLst>
                <a:ext uri="{63B3BB69-23CF-44E3-9099-C40C66FF867C}">
                  <a14:compatExt spid="_x0000_s17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7997" name="Button 2637" hidden="1">
              <a:extLst>
                <a:ext uri="{63B3BB69-23CF-44E3-9099-C40C66FF867C}">
                  <a14:compatExt spid="_x0000_s17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016" name="Button 2656" hidden="1">
              <a:extLst>
                <a:ext uri="{63B3BB69-23CF-44E3-9099-C40C66FF867C}">
                  <a14:compatExt spid="_x0000_s180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017" name="Button 2657" hidden="1">
              <a:extLst>
                <a:ext uri="{63B3BB69-23CF-44E3-9099-C40C66FF867C}">
                  <a14:compatExt spid="_x0000_s18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018" name="Button 2658" hidden="1">
              <a:extLst>
                <a:ext uri="{63B3BB69-23CF-44E3-9099-C40C66FF867C}">
                  <a14:compatExt spid="_x0000_s180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038" name="Button 2678" hidden="1">
              <a:extLst>
                <a:ext uri="{63B3BB69-23CF-44E3-9099-C40C66FF867C}">
                  <a14:compatExt spid="_x0000_s180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039" name="Button 2679" hidden="1">
              <a:extLst>
                <a:ext uri="{63B3BB69-23CF-44E3-9099-C40C66FF867C}">
                  <a14:compatExt spid="_x0000_s18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8040" name="Button 2680" hidden="1">
              <a:extLst>
                <a:ext uri="{63B3BB69-23CF-44E3-9099-C40C66FF867C}">
                  <a14:compatExt spid="_x0000_s180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061" name="Button 2701" hidden="1">
              <a:extLst>
                <a:ext uri="{63B3BB69-23CF-44E3-9099-C40C66FF867C}">
                  <a14:compatExt spid="_x0000_s1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8081" name="Button 2721" hidden="1">
              <a:extLst>
                <a:ext uri="{63B3BB69-23CF-44E3-9099-C40C66FF867C}">
                  <a14:compatExt spid="_x0000_s180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8082" name="Button 2722" hidden="1">
              <a:extLst>
                <a:ext uri="{63B3BB69-23CF-44E3-9099-C40C66FF867C}">
                  <a14:compatExt spid="_x0000_s1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083" name="Button 2723" hidden="1">
              <a:extLst>
                <a:ext uri="{63B3BB69-23CF-44E3-9099-C40C66FF867C}">
                  <a14:compatExt spid="_x0000_s180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8104" name="Button 2744" hidden="1">
              <a:extLst>
                <a:ext uri="{63B3BB69-23CF-44E3-9099-C40C66FF867C}">
                  <a14:compatExt spid="_x0000_s181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8105" name="Button 2745" hidden="1">
              <a:extLst>
                <a:ext uri="{63B3BB69-23CF-44E3-9099-C40C66FF867C}">
                  <a14:compatExt spid="_x0000_s18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8106" name="Button 2746" hidden="1">
              <a:extLst>
                <a:ext uri="{63B3BB69-23CF-44E3-9099-C40C66FF867C}">
                  <a14:compatExt spid="_x0000_s181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147" name="Button 2787" hidden="1">
              <a:extLst>
                <a:ext uri="{63B3BB69-23CF-44E3-9099-C40C66FF867C}">
                  <a14:compatExt spid="_x0000_s181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148" name="Button 2788" hidden="1">
              <a:extLst>
                <a:ext uri="{63B3BB69-23CF-44E3-9099-C40C66FF867C}">
                  <a14:compatExt spid="_x0000_s18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172" name="Button 2812" hidden="1">
              <a:extLst>
                <a:ext uri="{63B3BB69-23CF-44E3-9099-C40C66FF867C}">
                  <a14:compatExt spid="_x0000_s181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174" name="Button 2814" hidden="1">
              <a:extLst>
                <a:ext uri="{63B3BB69-23CF-44E3-9099-C40C66FF867C}">
                  <a14:compatExt spid="_x0000_s181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176" name="Button 2816" hidden="1">
              <a:extLst>
                <a:ext uri="{63B3BB69-23CF-44E3-9099-C40C66FF867C}">
                  <a14:compatExt spid="_x0000_s18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197" name="Button 2837" hidden="1">
              <a:extLst>
                <a:ext uri="{63B3BB69-23CF-44E3-9099-C40C66FF867C}">
                  <a14:compatExt spid="_x0000_s1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198" name="Button 2838" hidden="1">
              <a:extLst>
                <a:ext uri="{63B3BB69-23CF-44E3-9099-C40C66FF867C}">
                  <a14:compatExt spid="_x0000_s18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199" name="Button 2839" hidden="1">
              <a:extLst>
                <a:ext uri="{63B3BB69-23CF-44E3-9099-C40C66FF867C}">
                  <a14:compatExt spid="_x0000_s181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200" name="Button 2840" hidden="1">
              <a:extLst>
                <a:ext uri="{63B3BB69-23CF-44E3-9099-C40C66FF867C}">
                  <a14:compatExt spid="_x0000_s18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201" name="Button 2841" hidden="1">
              <a:extLst>
                <a:ext uri="{63B3BB69-23CF-44E3-9099-C40C66FF867C}">
                  <a14:compatExt spid="_x0000_s18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224" name="Button 2864" hidden="1">
              <a:extLst>
                <a:ext uri="{63B3BB69-23CF-44E3-9099-C40C66FF867C}">
                  <a14:compatExt spid="_x0000_s1822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226" name="Button 2866" hidden="1">
              <a:extLst>
                <a:ext uri="{63B3BB69-23CF-44E3-9099-C40C66FF867C}">
                  <a14:compatExt spid="_x0000_s1822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231" name="Button 2871" hidden="1">
              <a:extLst>
                <a:ext uri="{63B3BB69-23CF-44E3-9099-C40C66FF867C}">
                  <a14:compatExt spid="_x0000_s18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232" name="Button 2872" hidden="1">
              <a:extLst>
                <a:ext uri="{63B3BB69-23CF-44E3-9099-C40C66FF867C}">
                  <a14:compatExt spid="_x0000_s18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252" name="Button 2892" hidden="1">
              <a:extLst>
                <a:ext uri="{63B3BB69-23CF-44E3-9099-C40C66FF867C}">
                  <a14:compatExt spid="_x0000_s182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253" name="Button 2893" hidden="1">
              <a:extLst>
                <a:ext uri="{63B3BB69-23CF-44E3-9099-C40C66FF867C}">
                  <a14:compatExt spid="_x0000_s18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254" name="Button 2894" hidden="1">
              <a:extLst>
                <a:ext uri="{63B3BB69-23CF-44E3-9099-C40C66FF867C}">
                  <a14:compatExt spid="_x0000_s182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255" name="Button 2895" hidden="1">
              <a:extLst>
                <a:ext uri="{63B3BB69-23CF-44E3-9099-C40C66FF867C}">
                  <a14:compatExt spid="_x0000_s18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256" name="Button 2896" hidden="1">
              <a:extLst>
                <a:ext uri="{63B3BB69-23CF-44E3-9099-C40C66FF867C}">
                  <a14:compatExt spid="_x0000_s18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276" name="Button 2916" hidden="1">
              <a:extLst>
                <a:ext uri="{63B3BB69-23CF-44E3-9099-C40C66FF867C}">
                  <a14:compatExt spid="_x0000_s182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277" name="Button 2917" hidden="1">
              <a:extLst>
                <a:ext uri="{63B3BB69-23CF-44E3-9099-C40C66FF867C}">
                  <a14:compatExt spid="_x0000_s18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340" name="Button 2980" hidden="1">
              <a:extLst>
                <a:ext uri="{63B3BB69-23CF-44E3-9099-C40C66FF867C}">
                  <a14:compatExt spid="_x0000_s183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342" name="Button 2982" hidden="1">
              <a:extLst>
                <a:ext uri="{63B3BB69-23CF-44E3-9099-C40C66FF867C}">
                  <a14:compatExt spid="_x0000_s183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344" name="Button 2984" hidden="1">
              <a:extLst>
                <a:ext uri="{63B3BB69-23CF-44E3-9099-C40C66FF867C}">
                  <a14:compatExt spid="_x0000_s18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8363" name="Button 3003" hidden="1">
              <a:extLst>
                <a:ext uri="{63B3BB69-23CF-44E3-9099-C40C66FF867C}">
                  <a14:compatExt spid="_x0000_s183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8365" name="Button 3005" hidden="1">
              <a:extLst>
                <a:ext uri="{63B3BB69-23CF-44E3-9099-C40C66FF867C}">
                  <a14:compatExt spid="_x0000_s183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8366" name="Button 3006" hidden="1">
              <a:extLst>
                <a:ext uri="{63B3BB69-23CF-44E3-9099-C40C66FF867C}">
                  <a14:compatExt spid="_x0000_s183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385" name="Button 3025" hidden="1">
              <a:extLst>
                <a:ext uri="{63B3BB69-23CF-44E3-9099-C40C66FF867C}">
                  <a14:compatExt spid="_x0000_s183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386" name="Button 3026" hidden="1">
              <a:extLst>
                <a:ext uri="{63B3BB69-23CF-44E3-9099-C40C66FF867C}">
                  <a14:compatExt spid="_x0000_s18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387" name="Button 3027" hidden="1">
              <a:extLst>
                <a:ext uri="{63B3BB69-23CF-44E3-9099-C40C66FF867C}">
                  <a14:compatExt spid="_x0000_s183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388" name="Button 3028" hidden="1">
              <a:extLst>
                <a:ext uri="{63B3BB69-23CF-44E3-9099-C40C66FF867C}">
                  <a14:compatExt spid="_x0000_s18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8408" name="Button 3048" hidden="1">
              <a:extLst>
                <a:ext uri="{63B3BB69-23CF-44E3-9099-C40C66FF867C}">
                  <a14:compatExt spid="_x0000_s18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8409" name="Button 3049" hidden="1">
              <a:extLst>
                <a:ext uri="{63B3BB69-23CF-44E3-9099-C40C66FF867C}">
                  <a14:compatExt spid="_x0000_s1840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8412" name="Button 3052" hidden="1">
              <a:extLst>
                <a:ext uri="{63B3BB69-23CF-44E3-9099-C40C66FF867C}">
                  <a14:compatExt spid="_x0000_s18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413" name="Button 3053" hidden="1">
              <a:extLst>
                <a:ext uri="{63B3BB69-23CF-44E3-9099-C40C66FF867C}">
                  <a14:compatExt spid="_x0000_s18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414" name="Button 3054" hidden="1">
              <a:extLst>
                <a:ext uri="{63B3BB69-23CF-44E3-9099-C40C66FF867C}">
                  <a14:compatExt spid="_x0000_s18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8416" name="Button 3056" hidden="1">
              <a:extLst>
                <a:ext uri="{63B3BB69-23CF-44E3-9099-C40C66FF867C}">
                  <a14:compatExt spid="_x0000_s18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8417" name="Button 3057" hidden="1">
              <a:extLst>
                <a:ext uri="{63B3BB69-23CF-44E3-9099-C40C66FF867C}">
                  <a14:compatExt spid="_x0000_s18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419" name="Button 3059" hidden="1">
              <a:extLst>
                <a:ext uri="{63B3BB69-23CF-44E3-9099-C40C66FF867C}">
                  <a14:compatExt spid="_x0000_s18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420" name="Button 3060" hidden="1">
              <a:extLst>
                <a:ext uri="{63B3BB69-23CF-44E3-9099-C40C66FF867C}">
                  <a14:compatExt spid="_x0000_s18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421" name="Button 3061" hidden="1">
              <a:extLst>
                <a:ext uri="{63B3BB69-23CF-44E3-9099-C40C66FF867C}">
                  <a14:compatExt spid="_x0000_s18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8422" name="Button 3062" hidden="1">
              <a:extLst>
                <a:ext uri="{63B3BB69-23CF-44E3-9099-C40C66FF867C}">
                  <a14:compatExt spid="_x0000_s18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8424" name="Button 3064" hidden="1">
              <a:extLst>
                <a:ext uri="{63B3BB69-23CF-44E3-9099-C40C66FF867C}">
                  <a14:compatExt spid="_x0000_s184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425" name="Button 3065" hidden="1">
              <a:extLst>
                <a:ext uri="{63B3BB69-23CF-44E3-9099-C40C66FF867C}">
                  <a14:compatExt spid="_x0000_s184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426" name="Button 3066" hidden="1">
              <a:extLst>
                <a:ext uri="{63B3BB69-23CF-44E3-9099-C40C66FF867C}">
                  <a14:compatExt spid="_x0000_s18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427" name="Button 3067" hidden="1">
              <a:extLst>
                <a:ext uri="{63B3BB69-23CF-44E3-9099-C40C66FF867C}">
                  <a14:compatExt spid="_x0000_s1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8428" name="Button 3068" hidden="1">
              <a:extLst>
                <a:ext uri="{63B3BB69-23CF-44E3-9099-C40C66FF867C}">
                  <a14:compatExt spid="_x0000_s18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429" name="Button 3069" hidden="1">
              <a:extLst>
                <a:ext uri="{63B3BB69-23CF-44E3-9099-C40C66FF867C}">
                  <a14:compatExt spid="_x0000_s1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430" name="Button 3070" hidden="1">
              <a:extLst>
                <a:ext uri="{63B3BB69-23CF-44E3-9099-C40C66FF867C}">
                  <a14:compatExt spid="_x0000_s18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8431" name="Button 3071" hidden="1">
              <a:extLst>
                <a:ext uri="{63B3BB69-23CF-44E3-9099-C40C66FF867C}">
                  <a14:compatExt spid="_x0000_s18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433" name="Button 3073" hidden="1">
              <a:extLst>
                <a:ext uri="{63B3BB69-23CF-44E3-9099-C40C66FF867C}">
                  <a14:compatExt spid="_x0000_s1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435" name="Button 3075" hidden="1">
              <a:extLst>
                <a:ext uri="{63B3BB69-23CF-44E3-9099-C40C66FF867C}">
                  <a14:compatExt spid="_x0000_s1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8436" name="Button 3076" hidden="1">
              <a:extLst>
                <a:ext uri="{63B3BB69-23CF-44E3-9099-C40C66FF867C}">
                  <a14:compatExt spid="_x0000_s18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8437" name="Button 3077" hidden="1">
              <a:extLst>
                <a:ext uri="{63B3BB69-23CF-44E3-9099-C40C66FF867C}">
                  <a14:compatExt spid="_x0000_s18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438" name="Button 3078" hidden="1">
              <a:extLst>
                <a:ext uri="{63B3BB69-23CF-44E3-9099-C40C66FF867C}">
                  <a14:compatExt spid="_x0000_s18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439" name="Button 3079" hidden="1">
              <a:extLst>
                <a:ext uri="{63B3BB69-23CF-44E3-9099-C40C66FF867C}">
                  <a14:compatExt spid="_x0000_s18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440" name="Button 3080" hidden="1">
              <a:extLst>
                <a:ext uri="{63B3BB69-23CF-44E3-9099-C40C66FF867C}">
                  <a14:compatExt spid="_x0000_s18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441" name="Button 3081" hidden="1">
              <a:extLst>
                <a:ext uri="{63B3BB69-23CF-44E3-9099-C40C66FF867C}">
                  <a14:compatExt spid="_x0000_s18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442" name="Button 3082" hidden="1">
              <a:extLst>
                <a:ext uri="{63B3BB69-23CF-44E3-9099-C40C66FF867C}">
                  <a14:compatExt spid="_x0000_s18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443" name="Button 3083" hidden="1">
              <a:extLst>
                <a:ext uri="{63B3BB69-23CF-44E3-9099-C40C66FF867C}">
                  <a14:compatExt spid="_x0000_s18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444" name="Button 3084" hidden="1">
              <a:extLst>
                <a:ext uri="{63B3BB69-23CF-44E3-9099-C40C66FF867C}">
                  <a14:compatExt spid="_x0000_s18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445" name="Button 3085" hidden="1">
              <a:extLst>
                <a:ext uri="{63B3BB69-23CF-44E3-9099-C40C66FF867C}">
                  <a14:compatExt spid="_x0000_s18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446" name="Button 3086" hidden="1">
              <a:extLst>
                <a:ext uri="{63B3BB69-23CF-44E3-9099-C40C66FF867C}">
                  <a14:compatExt spid="_x0000_s18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447" name="Button 3087" hidden="1">
              <a:extLst>
                <a:ext uri="{63B3BB69-23CF-44E3-9099-C40C66FF867C}">
                  <a14:compatExt spid="_x0000_s18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448" name="Button 3088" hidden="1">
              <a:extLst>
                <a:ext uri="{63B3BB69-23CF-44E3-9099-C40C66FF867C}">
                  <a14:compatExt spid="_x0000_s18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450" name="Button 3090" hidden="1">
              <a:extLst>
                <a:ext uri="{63B3BB69-23CF-44E3-9099-C40C66FF867C}">
                  <a14:compatExt spid="_x0000_s18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451" name="Button 3091" hidden="1">
              <a:extLst>
                <a:ext uri="{63B3BB69-23CF-44E3-9099-C40C66FF867C}">
                  <a14:compatExt spid="_x0000_s18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8452" name="Button 3092" hidden="1">
              <a:extLst>
                <a:ext uri="{63B3BB69-23CF-44E3-9099-C40C66FF867C}">
                  <a14:compatExt spid="_x0000_s18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453" name="Button 3093" hidden="1">
              <a:extLst>
                <a:ext uri="{63B3BB69-23CF-44E3-9099-C40C66FF867C}">
                  <a14:compatExt spid="_x0000_s18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454" name="Button 3094" hidden="1">
              <a:extLst>
                <a:ext uri="{63B3BB69-23CF-44E3-9099-C40C66FF867C}">
                  <a14:compatExt spid="_x0000_s18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8455" name="Button 3095" hidden="1">
              <a:extLst>
                <a:ext uri="{63B3BB69-23CF-44E3-9099-C40C66FF867C}">
                  <a14:compatExt spid="_x0000_s18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8456" name="Button 3096" hidden="1">
              <a:extLst>
                <a:ext uri="{63B3BB69-23CF-44E3-9099-C40C66FF867C}">
                  <a14:compatExt spid="_x0000_s18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457" name="Button 3097" hidden="1">
              <a:extLst>
                <a:ext uri="{63B3BB69-23CF-44E3-9099-C40C66FF867C}">
                  <a14:compatExt spid="_x0000_s18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458" name="Button 3098" hidden="1">
              <a:extLst>
                <a:ext uri="{63B3BB69-23CF-44E3-9099-C40C66FF867C}">
                  <a14:compatExt spid="_x0000_s18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459" name="Button 3099" hidden="1">
              <a:extLst>
                <a:ext uri="{63B3BB69-23CF-44E3-9099-C40C66FF867C}">
                  <a14:compatExt spid="_x0000_s18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460" name="Button 3100" hidden="1">
              <a:extLst>
                <a:ext uri="{63B3BB69-23CF-44E3-9099-C40C66FF867C}">
                  <a14:compatExt spid="_x0000_s18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461" name="Button 3101" hidden="1">
              <a:extLst>
                <a:ext uri="{63B3BB69-23CF-44E3-9099-C40C66FF867C}">
                  <a14:compatExt spid="_x0000_s18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462" name="Button 3102" hidden="1">
              <a:extLst>
                <a:ext uri="{63B3BB69-23CF-44E3-9099-C40C66FF867C}">
                  <a14:compatExt spid="_x0000_s18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463" name="Button 3103" hidden="1">
              <a:extLst>
                <a:ext uri="{63B3BB69-23CF-44E3-9099-C40C66FF867C}">
                  <a14:compatExt spid="_x0000_s18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8464" name="Button 3104" hidden="1">
              <a:extLst>
                <a:ext uri="{63B3BB69-23CF-44E3-9099-C40C66FF867C}">
                  <a14:compatExt spid="_x0000_s18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465" name="Button 3105" hidden="1">
              <a:extLst>
                <a:ext uri="{63B3BB69-23CF-44E3-9099-C40C66FF867C}">
                  <a14:compatExt spid="_x0000_s18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466" name="Button 3106" hidden="1">
              <a:extLst>
                <a:ext uri="{63B3BB69-23CF-44E3-9099-C40C66FF867C}">
                  <a14:compatExt spid="_x0000_s18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467" name="Button 3107" hidden="1">
              <a:extLst>
                <a:ext uri="{63B3BB69-23CF-44E3-9099-C40C66FF867C}">
                  <a14:compatExt spid="_x0000_s18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468" name="Button 3108" hidden="1">
              <a:extLst>
                <a:ext uri="{63B3BB69-23CF-44E3-9099-C40C66FF867C}">
                  <a14:compatExt spid="_x0000_s18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470" name="Button 3110" hidden="1">
              <a:extLst>
                <a:ext uri="{63B3BB69-23CF-44E3-9099-C40C66FF867C}">
                  <a14:compatExt spid="_x0000_s18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472" name="Button 3112" hidden="1">
              <a:extLst>
                <a:ext uri="{63B3BB69-23CF-44E3-9099-C40C66FF867C}">
                  <a14:compatExt spid="_x0000_s18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474" name="Button 3114" hidden="1">
              <a:extLst>
                <a:ext uri="{63B3BB69-23CF-44E3-9099-C40C66FF867C}">
                  <a14:compatExt spid="_x0000_s18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475" name="Button 3115" hidden="1">
              <a:extLst>
                <a:ext uri="{63B3BB69-23CF-44E3-9099-C40C66FF867C}">
                  <a14:compatExt spid="_x0000_s18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476" name="Button 3116" hidden="1">
              <a:extLst>
                <a:ext uri="{63B3BB69-23CF-44E3-9099-C40C66FF867C}">
                  <a14:compatExt spid="_x0000_s18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478" name="Button 3118" hidden="1">
              <a:extLst>
                <a:ext uri="{63B3BB69-23CF-44E3-9099-C40C66FF867C}">
                  <a14:compatExt spid="_x0000_s18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479" name="Button 3119" hidden="1">
              <a:extLst>
                <a:ext uri="{63B3BB69-23CF-44E3-9099-C40C66FF867C}">
                  <a14:compatExt spid="_x0000_s18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480" name="Button 3120" hidden="1">
              <a:extLst>
                <a:ext uri="{63B3BB69-23CF-44E3-9099-C40C66FF867C}">
                  <a14:compatExt spid="_x0000_s18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482" name="Button 3122" hidden="1">
              <a:extLst>
                <a:ext uri="{63B3BB69-23CF-44E3-9099-C40C66FF867C}">
                  <a14:compatExt spid="_x0000_s18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483" name="Button 3123" hidden="1">
              <a:extLst>
                <a:ext uri="{63B3BB69-23CF-44E3-9099-C40C66FF867C}">
                  <a14:compatExt spid="_x0000_s18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484" name="Button 3124" hidden="1">
              <a:extLst>
                <a:ext uri="{63B3BB69-23CF-44E3-9099-C40C66FF867C}">
                  <a14:compatExt spid="_x0000_s18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485" name="Button 3125" hidden="1">
              <a:extLst>
                <a:ext uri="{63B3BB69-23CF-44E3-9099-C40C66FF867C}">
                  <a14:compatExt spid="_x0000_s18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8505" name="Button 3145" hidden="1">
              <a:extLst>
                <a:ext uri="{63B3BB69-23CF-44E3-9099-C40C66FF867C}">
                  <a14:compatExt spid="_x0000_s18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8506" name="Button 3146" hidden="1">
              <a:extLst>
                <a:ext uri="{63B3BB69-23CF-44E3-9099-C40C66FF867C}">
                  <a14:compatExt spid="_x0000_s18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8507" name="Button 3147" hidden="1">
              <a:extLst>
                <a:ext uri="{63B3BB69-23CF-44E3-9099-C40C66FF867C}">
                  <a14:compatExt spid="_x0000_s185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8530" name="Button 3170" hidden="1">
              <a:extLst>
                <a:ext uri="{63B3BB69-23CF-44E3-9099-C40C66FF867C}">
                  <a14:compatExt spid="_x0000_s18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8531" name="Button 3171" hidden="1">
              <a:extLst>
                <a:ext uri="{63B3BB69-23CF-44E3-9099-C40C66FF867C}">
                  <a14:compatExt spid="_x0000_s18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8532" name="Button 3172" hidden="1">
              <a:extLst>
                <a:ext uri="{63B3BB69-23CF-44E3-9099-C40C66FF867C}">
                  <a14:compatExt spid="_x0000_s185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535" name="Button 3175" hidden="1">
              <a:extLst>
                <a:ext uri="{63B3BB69-23CF-44E3-9099-C40C66FF867C}">
                  <a14:compatExt spid="_x0000_s18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537" name="Button 3177" hidden="1">
              <a:extLst>
                <a:ext uri="{63B3BB69-23CF-44E3-9099-C40C66FF867C}">
                  <a14:compatExt spid="_x0000_s18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538" name="Button 3178" hidden="1">
              <a:extLst>
                <a:ext uri="{63B3BB69-23CF-44E3-9099-C40C66FF867C}">
                  <a14:compatExt spid="_x0000_s18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8539" name="Button 3179" hidden="1">
              <a:extLst>
                <a:ext uri="{63B3BB69-23CF-44E3-9099-C40C66FF867C}">
                  <a14:compatExt spid="_x0000_s18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8541" name="Button 3181" hidden="1">
              <a:extLst>
                <a:ext uri="{63B3BB69-23CF-44E3-9099-C40C66FF867C}">
                  <a14:compatExt spid="_x0000_s18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8543" name="Button 3183" hidden="1">
              <a:extLst>
                <a:ext uri="{63B3BB69-23CF-44E3-9099-C40C66FF867C}">
                  <a14:compatExt spid="_x0000_s18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8544" name="Button 3184" hidden="1">
              <a:extLst>
                <a:ext uri="{63B3BB69-23CF-44E3-9099-C40C66FF867C}">
                  <a14:compatExt spid="_x0000_s18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8545" name="Button 3185" hidden="1">
              <a:extLst>
                <a:ext uri="{63B3BB69-23CF-44E3-9099-C40C66FF867C}">
                  <a14:compatExt spid="_x0000_s18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8546" name="Button 3186" hidden="1">
              <a:extLst>
                <a:ext uri="{63B3BB69-23CF-44E3-9099-C40C66FF867C}">
                  <a14:compatExt spid="_x0000_s18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8548" name="Button 3188" hidden="1">
              <a:extLst>
                <a:ext uri="{63B3BB69-23CF-44E3-9099-C40C66FF867C}">
                  <a14:compatExt spid="_x0000_s18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8570" name="Button 3210" hidden="1">
              <a:extLst>
                <a:ext uri="{63B3BB69-23CF-44E3-9099-C40C66FF867C}">
                  <a14:compatExt spid="_x0000_s185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8571" name="Button 3211" hidden="1">
              <a:extLst>
                <a:ext uri="{63B3BB69-23CF-44E3-9099-C40C66FF867C}">
                  <a14:compatExt spid="_x0000_s1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8572" name="Button 3212" hidden="1">
              <a:extLst>
                <a:ext uri="{63B3BB69-23CF-44E3-9099-C40C66FF867C}">
                  <a14:compatExt spid="_x0000_s185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8596" name="Button 3236" hidden="1">
              <a:extLst>
                <a:ext uri="{63B3BB69-23CF-44E3-9099-C40C66FF867C}">
                  <a14:compatExt spid="_x0000_s185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8597" name="Button 3237" hidden="1">
              <a:extLst>
                <a:ext uri="{63B3BB69-23CF-44E3-9099-C40C66FF867C}">
                  <a14:compatExt spid="_x0000_s1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8598" name="Button 3238" hidden="1">
              <a:extLst>
                <a:ext uri="{63B3BB69-23CF-44E3-9099-C40C66FF867C}">
                  <a14:compatExt spid="_x0000_s185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607" name="Button 3247" hidden="1">
              <a:extLst>
                <a:ext uri="{63B3BB69-23CF-44E3-9099-C40C66FF867C}">
                  <a14:compatExt spid="_x0000_s18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610" name="Button 3250" hidden="1">
              <a:extLst>
                <a:ext uri="{63B3BB69-23CF-44E3-9099-C40C66FF867C}">
                  <a14:compatExt spid="_x0000_s18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611" name="Button 3251" hidden="1">
              <a:extLst>
                <a:ext uri="{63B3BB69-23CF-44E3-9099-C40C66FF867C}">
                  <a14:compatExt spid="_x0000_s18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612" name="Button 3252" hidden="1">
              <a:extLst>
                <a:ext uri="{63B3BB69-23CF-44E3-9099-C40C66FF867C}">
                  <a14:compatExt spid="_x0000_s18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8613" name="Button 3253" hidden="1">
              <a:extLst>
                <a:ext uri="{63B3BB69-23CF-44E3-9099-C40C66FF867C}">
                  <a14:compatExt spid="_x0000_s18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8633" name="Button 3273" hidden="1">
              <a:extLst>
                <a:ext uri="{63B3BB69-23CF-44E3-9099-C40C66FF867C}">
                  <a14:compatExt spid="_x0000_s186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8634" name="Button 3274" hidden="1">
              <a:extLst>
                <a:ext uri="{63B3BB69-23CF-44E3-9099-C40C66FF867C}">
                  <a14:compatExt spid="_x0000_s18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8635" name="Button 3275" hidden="1">
              <a:extLst>
                <a:ext uri="{63B3BB69-23CF-44E3-9099-C40C66FF867C}">
                  <a14:compatExt spid="_x0000_s186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289:F293" totalsRowShown="0">
  <autoFilter ref="A289:F2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303:F307" totalsRowShown="0">
  <autoFilter ref="A303:F3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317:F321" totalsRowShown="0">
  <autoFilter ref="A317:F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331:F333" totalsRowShown="0">
  <autoFilter ref="A331:F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343:F345" totalsRowShown="0">
  <autoFilter ref="A343:F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355:F357" totalsRowShown="0">
  <autoFilter ref="A355:F357"/>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367:F369" totalsRowShown="0">
  <autoFilter ref="A367:F3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379:F381" totalsRowShown="0">
  <autoFilter ref="A379:F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7" name="Table38" displayName="Table38" ref="A391:F393" totalsRowShown="0">
  <autoFilter ref="A391:F393"/>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403:F406" totalsRowShown="0">
  <autoFilter ref="A403:F406"/>
  <tableColumns count="6">
    <tableColumn id="1" name="CÓDIGO CATÁLOGO" dataDxfId="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72:F112" totalsRowShown="0">
  <autoFilter ref="A72:F1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416:F419" totalsRowShown="0">
  <autoFilter ref="A416:F419"/>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429:F437" totalsRowShown="0">
  <autoFilter ref="A429:F437"/>
  <tableColumns count="6">
    <tableColumn id="1" name="CÓDIGO CATÁLOGO"/>
    <tableColumn id="2" name="ARTÍCULO">
      <calculatedColumnFormula>IFERROR(INDEX(UNSPSCDes,MATCH(INDIRECT(ADDRESS(ROW(),COLUMN()-1,4)),UNSPSCCode,0)),"")</calculatedColumnFormula>
    </tableColumn>
    <tableColumn id="3" name="UNIDAD DE MEDIDA" dataDxfId="2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447:F455" totalsRowShown="0">
  <autoFilter ref="A447:F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465:F477" totalsRowShown="0">
  <autoFilter ref="A465:F4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487:F499" totalsRowShown="0">
  <autoFilter ref="A487:F499"/>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509:F529" totalsRowShown="0">
  <autoFilter ref="A509:F5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539:F559" totalsRowShown="0">
  <autoFilter ref="A539:F5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569:F588" totalsRowShown="0">
  <autoFilter ref="A569:F5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598:F617" totalsRowShown="0">
  <autoFilter ref="A598:F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627:F629" totalsRowShown="0">
  <autoFilter ref="A627:F6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122:F162" totalsRowShown="0">
  <autoFilter ref="A122:F1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639:F641" totalsRowShown="0">
  <autoFilter ref="A639:F6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651:F653" totalsRowShown="0">
  <autoFilter ref="A651:F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4" name="Table335" displayName="Table335" ref="A663:F665" totalsRowShown="0">
  <autoFilter ref="A663:F6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5" name="Table336" displayName="Table336" ref="A675:F680" totalsRowShown="0">
  <autoFilter ref="A675:F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6" name="Table337" displayName="Table337" ref="A690:F695" totalsRowShown="0">
  <autoFilter ref="A690:F6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7" name="Table338" displayName="Table338" ref="A705:F727" totalsRowShown="0">
  <autoFilter ref="A705:F7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8" name="Table339" displayName="Table339" ref="A737:F775" totalsRowShown="0">
  <autoFilter ref="A737:F7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9" name="Table340" displayName="Table340" ref="A785:F823" totalsRowShown="0">
  <autoFilter ref="A785:F8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0" name="Table341" displayName="Table341" ref="A833:F839" totalsRowShown="0">
  <autoFilter ref="A833:F8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1" name="Table342" displayName="Table342" ref="A849:F853" totalsRowShown="0">
  <autoFilter ref="A849:F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172:F212" totalsRowShown="0">
  <autoFilter ref="A172:F2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2" name="Table343" displayName="Table343" ref="A863:F867" totalsRowShown="0">
  <autoFilter ref="A863:F8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3" name="Table344" displayName="Table344" ref="A877:F878" totalsRowShown="0">
  <autoFilter ref="A877:F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4" name="Table345" displayName="Table345" ref="A888:F902" totalsRowShown="0">
  <autoFilter ref="A888:F9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6" name="Table347" displayName="Table347" ref="A912:F926" totalsRowShown="0">
  <autoFilter ref="A912:F9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7" name="Table348" displayName="Table348" ref="A936:F937" totalsRowShown="0">
  <autoFilter ref="A936:F9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8" name="Table349" displayName="Table349" ref="A947:F948" totalsRowShown="0">
  <autoFilter ref="A947:F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9" name="Table350" displayName="Table350" ref="A958:F961" totalsRowShown="0">
  <autoFilter ref="A958:F961"/>
  <tableColumns count="6">
    <tableColumn id="1" name="CÓDIGO CATÁLOGO"/>
    <tableColumn id="2" name="ARTÍCULO">
      <calculatedColumnFormula>IFERROR(INDEX(UNSPSCDes,MATCH(INDIRECT(ADDRESS(ROW(),COLUMN()-1,4)),UNSPSCCode,0)),"")</calculatedColumnFormula>
    </tableColumn>
    <tableColumn id="3" name="UNIDAD DE MEDIDA" dataDxfId="2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0" name="Table351" displayName="Table351" ref="A971:F972" totalsRowShown="0">
  <autoFilter ref="A971:F9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1" name="Table352" displayName="Table352" ref="A982:F983" totalsRowShown="0">
  <autoFilter ref="A982:F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2" name="Table353" displayName="Table353" ref="A993:F994" totalsRowShown="0">
  <autoFilter ref="A993:F994"/>
  <tableColumns count="6">
    <tableColumn id="1" name="CÓDIGO CATÁLOGO"/>
    <tableColumn id="2" name="ARTÍCULO">
      <calculatedColumnFormula>IFERROR(INDEX(UNSPSCDes,MATCH(INDIRECT(ADDRESS(ROW(),COLUMN()-1,4)),UNSPSCCode,0)),"")</calculatedColumnFormula>
    </tableColumn>
    <tableColumn id="3" name="UNIDAD DE MEDIDA" dataDxfId="23" dataCellStyle="ArticleBody"/>
    <tableColumn id="4" name="CANTIDAD TOTAL ESTIMADA" dataDxfId="22" dataCellStyle="ArticleBody"/>
    <tableColumn id="5" name="PRECIO UNITARIO ESTIMADO" dataDxfId="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222:F235" totalsRowShown="0">
  <autoFilter ref="A222:F2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3" name="Table354" displayName="Table354" ref="A1004:F1005" totalsRowShown="0">
  <autoFilter ref="A1004:F1005"/>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4" name="Table355" displayName="Table355" ref="A1015:F1016" totalsRowShown="0">
  <autoFilter ref="A1015:F10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5" name="Table356" displayName="Table356" ref="A1026:F1027" totalsRowShown="0">
  <autoFilter ref="A1026:F10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6" name="Table357" displayName="Table357" ref="A1037:F1038" totalsRowShown="0">
  <autoFilter ref="A1037:F10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7" name="Table358" displayName="Table358" ref="A1048:F1051" totalsRowShown="0">
  <autoFilter ref="A1048:F1051"/>
  <tableColumns count="6">
    <tableColumn id="1" name="CÓDIGO CATÁLOGO"/>
    <tableColumn id="2" name="ARTÍCULO">
      <calculatedColumnFormula>IFERROR(INDEX(UNSPSCDes,MATCH(INDIRECT(ADDRESS(ROW(),COLUMN()-1,4)),UNSPSCCode,0)),"")</calculatedColumnFormula>
    </tableColumn>
    <tableColumn id="3" name="UNIDAD DE MEDIDA" dataDxfId="1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8" name="Table359" displayName="Table359" ref="A1061:F1064" totalsRowShown="0">
  <autoFilter ref="A1061:F1064"/>
  <tableColumns count="6">
    <tableColumn id="1" name="CÓDIGO CATÁLOGO"/>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9" name="Table360" displayName="Table360" ref="A1074:F1077" totalsRowShown="0">
  <autoFilter ref="A1074:F10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0" name="Table361" displayName="Table361" ref="A1087:F1090" totalsRowShown="0">
  <autoFilter ref="A1087:F1090"/>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1" name="Table362" displayName="Table362" ref="A1100:F1102" totalsRowShown="0">
  <autoFilter ref="A1100:F1102"/>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4" name="Table365" displayName="Table365" ref="A1112:F1141" totalsRowShown="0">
  <autoFilter ref="A1112:F11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245:F246" totalsRowShown="0">
  <autoFilter ref="A245:F2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5" name="Table366" displayName="Table366" ref="A1151:F1169" totalsRowShown="0">
  <autoFilter ref="A1151:F1169"/>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6" name="Table367" displayName="Table367" ref="A1179:F1197" totalsRowShown="0">
  <autoFilter ref="A1179:F1197"/>
  <tableColumns count="6">
    <tableColumn id="1" name="CÓDIGO CATÁLOGO"/>
    <tableColumn id="2" name="ARTÍCULO">
      <calculatedColumnFormula>IFERROR(INDEX(UNSPSCDes,MATCH(INDIRECT(ADDRESS(ROW(),COLUMN()-1,4)),UNSPSCCode,0)),"")</calculatedColumnFormula>
    </tableColumn>
    <tableColumn id="3" name="UNIDAD DE MEDIDA" dataDxfId="5" dataCellStyle="ArticleBody"/>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7" name="Table368" displayName="Table368" ref="A1207:F1219" totalsRowShown="0">
  <autoFilter ref="A1207:F12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8" name="Table369" displayName="Table369" ref="A1229:F1230" totalsRowShown="0">
  <autoFilter ref="A1229:F1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9" name="Table370" displayName="Table370" ref="A1240:F1241" totalsRowShown="0">
  <autoFilter ref="A1240:F1241"/>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25" name="Table326" displayName="Table326" ref="A1251:F1252" totalsRowShown="0">
  <autoFilter ref="A1251: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45" name="Table346" displayName="Table346" ref="A1262:F1263" totalsRowShown="0">
  <autoFilter ref="A1262:F1263"/>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2" name="Table363" displayName="Table363" ref="A1273:F1274" totalsRowShown="0">
  <autoFilter ref="A1273:F1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9" name="Table310" displayName="Table310" ref="A256:F257" totalsRowShown="0">
  <autoFilter ref="A256:F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267:F268" totalsRowShown="0">
  <autoFilter ref="A267:F2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278:F279" totalsRowShown="0">
  <autoFilter ref="A278:F2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39.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3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5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6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2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3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4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5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6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1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27.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38.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49.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40.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51.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9.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20.xml"/><Relationship Id="rId792" Type="http://schemas.openxmlformats.org/officeDocument/2006/relationships/table" Target="../tables/table6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3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table" Target="../tables/table4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1.xml"/><Relationship Id="rId783" Type="http://schemas.openxmlformats.org/officeDocument/2006/relationships/table" Target="../tables/table5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2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64.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table" Target="../tables/table3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44.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3.xml"/><Relationship Id="rId785" Type="http://schemas.openxmlformats.org/officeDocument/2006/relationships/table" Target="../tables/table5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24.xml"/><Relationship Id="rId796" Type="http://schemas.openxmlformats.org/officeDocument/2006/relationships/table" Target="../tables/table6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3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4.xml"/><Relationship Id="rId776" Type="http://schemas.openxmlformats.org/officeDocument/2006/relationships/table" Target="../tables/table4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1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57.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2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omments" Target="../comments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37.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4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17.xml"/><Relationship Id="rId789" Type="http://schemas.openxmlformats.org/officeDocument/2006/relationships/table" Target="../tables/table5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28.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5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8.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6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19.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1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2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3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4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54.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6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1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2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3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47.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58.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7.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6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18.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2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28.xml"/><Relationship Id="rId7" Type="http://schemas.openxmlformats.org/officeDocument/2006/relationships/table" Target="../tables/table6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31.xml"/><Relationship Id="rId5" Type="http://schemas.openxmlformats.org/officeDocument/2006/relationships/ctrlProp" Target="../ctrlProps/ctrlProp730.xml"/><Relationship Id="rId4" Type="http://schemas.openxmlformats.org/officeDocument/2006/relationships/ctrlProp" Target="../ctrlProps/ctrlProp7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E14" sqref="E1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7" t="s">
        <v>15167</v>
      </c>
      <c r="C6" s="87"/>
    </row>
    <row r="7" spans="2:7" ht="18" x14ac:dyDescent="0.25">
      <c r="B7" s="52" t="s">
        <v>5214</v>
      </c>
      <c r="C7" s="53">
        <f ca="1">PACC!B10</f>
        <v>57200671.799999997</v>
      </c>
      <c r="G7" s="28"/>
    </row>
    <row r="8" spans="2:7" ht="18" x14ac:dyDescent="0.25">
      <c r="B8" s="54" t="s">
        <v>3640</v>
      </c>
      <c r="C8" s="55">
        <f ca="1">PACC!B9</f>
        <v>67</v>
      </c>
      <c r="G8" s="28"/>
    </row>
    <row r="9" spans="2:7" ht="18" x14ac:dyDescent="0.25">
      <c r="B9" s="54" t="s">
        <v>5771</v>
      </c>
      <c r="C9" s="56" t="str">
        <f>IF(PACC!E6="","",PACC!E6)</f>
        <v>0201</v>
      </c>
      <c r="G9" s="28"/>
    </row>
    <row r="10" spans="2:7" ht="18" x14ac:dyDescent="0.25">
      <c r="B10" s="54" t="s">
        <v>873</v>
      </c>
      <c r="C10" s="56" t="str">
        <f>IF(PACC!E7="","",PACC!E7)</f>
        <v>02</v>
      </c>
      <c r="G10" s="28"/>
    </row>
    <row r="11" spans="2:7" ht="18" x14ac:dyDescent="0.25">
      <c r="B11" s="54" t="s">
        <v>3361</v>
      </c>
      <c r="C11" s="56" t="str">
        <f>IF(PACC!E8="","",PACC!E8)</f>
        <v>0016</v>
      </c>
      <c r="G11" s="28"/>
    </row>
    <row r="12" spans="2:7" ht="16.5" customHeight="1" x14ac:dyDescent="0.25">
      <c r="B12" s="54" t="s">
        <v>17724</v>
      </c>
      <c r="C12" s="56" t="str">
        <f>IF(PACC!E9="","",PACC!E9)</f>
        <v>Dirección General de Desarrollo Fronterizo</v>
      </c>
      <c r="G12" s="28"/>
    </row>
    <row r="13" spans="2:7" ht="16.5" customHeight="1" x14ac:dyDescent="0.25">
      <c r="B13" s="54" t="s">
        <v>18227</v>
      </c>
      <c r="C13" s="57">
        <f>IF(PACC!E11="","",PACC!E11)</f>
        <v>2022</v>
      </c>
      <c r="G13" s="29"/>
    </row>
    <row r="14" spans="2:7" ht="16.5" customHeight="1" x14ac:dyDescent="0.25">
      <c r="B14" s="54" t="s">
        <v>4035</v>
      </c>
      <c r="C14" s="75" t="str">
        <f>IF(PACC!E12="","",PACC!E12)</f>
        <v/>
      </c>
      <c r="G14" s="29"/>
    </row>
    <row r="15" spans="2:7" x14ac:dyDescent="0.25">
      <c r="B15" s="88" t="s">
        <v>3405</v>
      </c>
      <c r="C15" s="88"/>
    </row>
    <row r="16" spans="2:7" x14ac:dyDescent="0.25">
      <c r="B16" s="58" t="s">
        <v>10693</v>
      </c>
      <c r="C16" s="53">
        <f ca="1">SUMIF(ObjetoContratacionOculto,"="&amp;Bienes,TotalEstColumnValue)</f>
        <v>38795671.799999997</v>
      </c>
    </row>
    <row r="17" spans="2:3" x14ac:dyDescent="0.25">
      <c r="B17" s="58" t="s">
        <v>528</v>
      </c>
      <c r="C17" s="53">
        <f>SUMIF(ObjetoContratacionOculto,"="&amp;Obras,TotalEstColumnValue)</f>
        <v>0</v>
      </c>
    </row>
    <row r="18" spans="2:3" x14ac:dyDescent="0.25">
      <c r="B18" s="58" t="s">
        <v>91</v>
      </c>
      <c r="C18" s="53">
        <f ca="1">SUMIF(ObjetoContratacionOculto,"="&amp;Servicios,TotalEstColumnValue)</f>
        <v>18405000</v>
      </c>
    </row>
    <row r="19" spans="2:3" x14ac:dyDescent="0.25">
      <c r="B19" s="58" t="s">
        <v>6783</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88" t="s">
        <v>16803</v>
      </c>
      <c r="C21" s="88"/>
    </row>
    <row r="22" spans="2:3" x14ac:dyDescent="0.25">
      <c r="B22" s="58" t="s">
        <v>11797</v>
      </c>
      <c r="C22" s="53">
        <f ca="1">SUMIF(MIPYMEOculto,"="&amp;MIPYMESí,TotalEstColumnValue)</f>
        <v>7407751</v>
      </c>
    </row>
    <row r="23" spans="2:3" x14ac:dyDescent="0.25">
      <c r="B23" s="58" t="s">
        <v>17857</v>
      </c>
      <c r="C23" s="53">
        <f ca="1">SUMIF(MIPYMEOculto,"="&amp;MIPYMEMujer,TotalEstColumnValue)</f>
        <v>1420330</v>
      </c>
    </row>
    <row r="24" spans="2:3" x14ac:dyDescent="0.25">
      <c r="B24" s="58" t="s">
        <v>3561</v>
      </c>
      <c r="C24" s="53">
        <f ca="1">SUMIF(MIPYMEOculto,"="&amp;MIPYMENo,TotalEstColumnValue)</f>
        <v>48372590.799999997</v>
      </c>
    </row>
    <row r="25" spans="2:3" x14ac:dyDescent="0.25">
      <c r="B25" s="87" t="s">
        <v>14393</v>
      </c>
      <c r="C25" s="87"/>
    </row>
    <row r="26" spans="2:3" x14ac:dyDescent="0.25">
      <c r="B26" s="58" t="s">
        <v>10104</v>
      </c>
      <c r="C26" s="53">
        <f ca="1">SUMIF(ProcedimientoOculto,"="&amp;ModCU,TotalEstColumnValue)</f>
        <v>870206</v>
      </c>
    </row>
    <row r="27" spans="2:3" x14ac:dyDescent="0.25">
      <c r="B27" s="58" t="s">
        <v>9175</v>
      </c>
      <c r="C27" s="53">
        <f ca="1">SUMIF(ProcedimientoOculto,"="&amp;ModCM,TotalEstColumnValue)</f>
        <v>10200095</v>
      </c>
    </row>
    <row r="28" spans="2:3" x14ac:dyDescent="0.25">
      <c r="B28" s="58" t="s">
        <v>11065</v>
      </c>
      <c r="C28" s="53">
        <f ca="1">SUMIF(ProcedimientoOculto,"="&amp;ModCP,TotalEstColumnValue)</f>
        <v>46130370.799999997</v>
      </c>
    </row>
    <row r="29" spans="2:3" x14ac:dyDescent="0.25">
      <c r="B29" s="58" t="s">
        <v>7890</v>
      </c>
      <c r="C29" s="53">
        <f>SUMIF(ProcedimientoOculto,"="&amp;ModLP,TotalEstColumnValue)</f>
        <v>0</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275"/>
  <sheetViews>
    <sheetView tabSelected="1" topLeftCell="A416" zoomScaleSheetLayoutView="100" workbookViewId="0">
      <selection activeCell="B450" sqref="B45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1"/>
      <c r="B1" s="42"/>
      <c r="C1" s="30"/>
      <c r="D1" s="30"/>
      <c r="E1" s="1"/>
      <c r="F1" s="42"/>
      <c r="G1" s="42"/>
      <c r="H1" s="2"/>
      <c r="I1" s="31"/>
      <c r="J1" s="31"/>
      <c r="K1" s="10"/>
      <c r="L1" s="10"/>
      <c r="M1" s="10"/>
    </row>
    <row r="2" spans="1:13" s="3" customFormat="1" ht="18" x14ac:dyDescent="0.25">
      <c r="A2" s="91"/>
      <c r="B2" s="94" t="s">
        <v>1389</v>
      </c>
      <c r="C2" s="94"/>
      <c r="D2" s="94"/>
      <c r="E2" s="94"/>
      <c r="F2" s="60"/>
      <c r="G2" s="42"/>
      <c r="H2" s="10"/>
    </row>
    <row r="3" spans="1:13" s="3" customFormat="1" ht="18" x14ac:dyDescent="0.25">
      <c r="A3" s="91"/>
      <c r="B3" s="95" t="str">
        <f>"AÑO "&amp;E11</f>
        <v>AÑO 2022</v>
      </c>
      <c r="C3" s="95"/>
      <c r="D3" s="95"/>
      <c r="E3" s="95"/>
      <c r="F3" s="61"/>
      <c r="G3" s="42"/>
      <c r="H3" s="10"/>
    </row>
    <row r="4" spans="1:13" s="3" customFormat="1" ht="18" x14ac:dyDescent="0.25">
      <c r="A4" s="9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5260</v>
      </c>
      <c r="E6" s="92" t="s">
        <v>13269</v>
      </c>
      <c r="F6" s="93"/>
    </row>
    <row r="7" spans="1:13" s="43" customFormat="1" ht="13.5" x14ac:dyDescent="0.25">
      <c r="A7" s="36" t="s">
        <v>16009</v>
      </c>
      <c r="B7" s="44"/>
      <c r="C7" s="44"/>
      <c r="D7" s="46" t="s">
        <v>10082</v>
      </c>
      <c r="E7" s="92" t="s">
        <v>5700</v>
      </c>
      <c r="F7" s="93"/>
    </row>
    <row r="8" spans="1:13" s="43" customFormat="1" ht="13.5" x14ac:dyDescent="0.25">
      <c r="A8" s="44"/>
      <c r="B8" s="44"/>
      <c r="C8" s="44"/>
      <c r="D8" s="46" t="s">
        <v>11675</v>
      </c>
      <c r="E8" s="92" t="s">
        <v>8846</v>
      </c>
      <c r="F8" s="93"/>
    </row>
    <row r="9" spans="1:13" s="43" customFormat="1" ht="13.5" x14ac:dyDescent="0.25">
      <c r="A9" s="38" t="s">
        <v>3826</v>
      </c>
      <c r="B9" s="48">
        <f ca="1">COUNTIFS(TotalEstColumnName,"="&amp;TotalEstLabel,TotalEstColumnValue,"&gt;0")</f>
        <v>67</v>
      </c>
      <c r="C9" s="44"/>
      <c r="D9" s="46" t="s">
        <v>6839</v>
      </c>
      <c r="E9" s="92" t="s">
        <v>16150</v>
      </c>
      <c r="F9" s="93"/>
    </row>
    <row r="10" spans="1:13" s="43" customFormat="1" ht="13.5" x14ac:dyDescent="0.25">
      <c r="A10" s="40" t="s">
        <v>17061</v>
      </c>
      <c r="B10" s="47">
        <f ca="1">SUMIF(TotalEstColumnName,"="&amp;TotalEstLabel,TotalEstColumnValue)</f>
        <v>57200671.799999997</v>
      </c>
      <c r="C10" s="44"/>
      <c r="D10" s="46" t="s">
        <v>14707</v>
      </c>
      <c r="E10" s="92" t="s">
        <v>5280</v>
      </c>
      <c r="F10" s="93"/>
    </row>
    <row r="11" spans="1:13" s="43" customFormat="1" ht="13.5" x14ac:dyDescent="0.25">
      <c r="A11" s="39"/>
      <c r="B11" s="39"/>
      <c r="C11" s="44"/>
      <c r="D11" s="46" t="s">
        <v>3422</v>
      </c>
      <c r="E11" s="96">
        <v>2022</v>
      </c>
      <c r="F11" s="97"/>
    </row>
    <row r="12" spans="1:13" s="43" customFormat="1" ht="13.5" x14ac:dyDescent="0.25">
      <c r="A12" s="37"/>
      <c r="B12" s="37"/>
      <c r="C12" s="37"/>
      <c r="D12" s="46" t="s">
        <v>3493</v>
      </c>
      <c r="E12" s="98" t="s">
        <v>6781</v>
      </c>
      <c r="F12" s="99"/>
    </row>
    <row r="15" spans="1:13" ht="33.950000000000003" customHeight="1" x14ac:dyDescent="0.25">
      <c r="A15" s="64" t="s">
        <v>16383</v>
      </c>
      <c r="B15" s="64" t="s">
        <v>161</v>
      </c>
      <c r="C15" s="64" t="s">
        <v>11725</v>
      </c>
      <c r="D15" s="64" t="s">
        <v>14379</v>
      </c>
      <c r="E15" s="64" t="s">
        <v>10963</v>
      </c>
      <c r="F15" s="64" t="s">
        <v>11096</v>
      </c>
    </row>
    <row r="16" spans="1:13" ht="13.5" customHeight="1" x14ac:dyDescent="0.25">
      <c r="A16" s="66" t="s">
        <v>18833</v>
      </c>
      <c r="B16" s="66" t="s">
        <v>18832</v>
      </c>
      <c r="C16" s="66" t="s">
        <v>17798</v>
      </c>
      <c r="D16" s="66" t="s">
        <v>17483</v>
      </c>
      <c r="E16" s="66" t="s">
        <v>8856</v>
      </c>
      <c r="F16" s="66" t="s">
        <v>6781</v>
      </c>
    </row>
    <row r="17" spans="1:6" ht="14.1" customHeight="1" x14ac:dyDescent="0.25">
      <c r="A17" s="89" t="s">
        <v>14829</v>
      </c>
      <c r="B17" s="67" t="s">
        <v>8529</v>
      </c>
      <c r="C17" s="77">
        <v>44571</v>
      </c>
      <c r="D17" s="89" t="s">
        <v>9387</v>
      </c>
      <c r="E17" s="79" t="s">
        <v>13094</v>
      </c>
      <c r="F17" s="80" t="s">
        <v>3080</v>
      </c>
    </row>
    <row r="18" spans="1:6" ht="14.1" customHeight="1" x14ac:dyDescent="0.25">
      <c r="A18" s="90"/>
      <c r="B18" s="67" t="s">
        <v>1786</v>
      </c>
      <c r="C18" s="78">
        <f>IF(C17="","",IF(AND(MONTH(C17)&gt;=1,MONTH(C17)&lt;=3),1,IF(AND(MONTH(C17)&gt;=4,MONTH(C17)&lt;=6),2,IF(AND(MONTH(C17)&gt;=7,MONTH(C17)&lt;=9),3,4))))</f>
        <v>1</v>
      </c>
      <c r="D18" s="90"/>
      <c r="E18" s="79" t="s">
        <v>2417</v>
      </c>
      <c r="F18" s="80" t="s">
        <v>11113</v>
      </c>
    </row>
    <row r="19" spans="1:6" ht="14.1" customHeight="1" x14ac:dyDescent="0.25">
      <c r="A19" s="90"/>
      <c r="B19" s="67" t="s">
        <v>12943</v>
      </c>
      <c r="C19" s="77">
        <v>44572</v>
      </c>
      <c r="D19" s="90"/>
      <c r="E19" s="79" t="s">
        <v>3073</v>
      </c>
      <c r="F19" s="80" t="s">
        <v>11113</v>
      </c>
    </row>
    <row r="20" spans="1:6" ht="14.1" customHeight="1" x14ac:dyDescent="0.25">
      <c r="A20" s="90"/>
      <c r="B20" s="67" t="s">
        <v>1786</v>
      </c>
      <c r="C20" s="78">
        <f>IF(C19="","",IF(AND(MONTH(C19)&gt;=1,MONTH(C19)&lt;=3),1,IF(AND(MONTH(C19)&gt;=4,MONTH(C19)&lt;=6),2,IF(AND(MONTH(C19)&gt;=7,MONTH(C19)&lt;=9),3,4))))</f>
        <v>1</v>
      </c>
      <c r="D20" s="90"/>
      <c r="E20" s="79" t="s">
        <v>13193</v>
      </c>
      <c r="F20" s="80" t="s">
        <v>11113</v>
      </c>
    </row>
    <row r="22" spans="1:6" ht="14.1" customHeight="1" x14ac:dyDescent="0.25">
      <c r="A22" s="72" t="s">
        <v>15735</v>
      </c>
      <c r="B22" s="72" t="s">
        <v>16146</v>
      </c>
      <c r="C22" s="72" t="s">
        <v>15641</v>
      </c>
      <c r="D22" s="72" t="s">
        <v>15251</v>
      </c>
      <c r="E22" s="72" t="s">
        <v>6933</v>
      </c>
      <c r="F22" s="72" t="s">
        <v>15280</v>
      </c>
    </row>
    <row r="23" spans="1:6" ht="13.5" customHeight="1" x14ac:dyDescent="0.25">
      <c r="A23" s="81">
        <v>10151803</v>
      </c>
      <c r="B23" s="69" t="str">
        <f t="shared" ref="B23:B62" ca="1" si="0">IFERROR(INDEX(UNSPSCDes,MATCH(INDIRECT(ADDRESS(ROW(),COLUMN()-1,4)),UNSPSCCode,0)),"")</f>
        <v>Semillas o plántulas de canela</v>
      </c>
      <c r="C23" s="82" t="s">
        <v>15636</v>
      </c>
      <c r="D23" s="81">
        <v>4</v>
      </c>
      <c r="E23" s="71">
        <v>375</v>
      </c>
      <c r="F23" s="70">
        <f t="shared" ref="F23:F62" ca="1" si="1">INDIRECT(ADDRESS(ROW(),COLUMN()-2,4))*INDIRECT(ADDRESS(ROW(),COLUMN()-1,4))</f>
        <v>1500</v>
      </c>
    </row>
    <row r="24" spans="1:6" ht="13.5" customHeight="1" x14ac:dyDescent="0.25">
      <c r="A24" s="81">
        <v>10151806</v>
      </c>
      <c r="B24" s="69" t="str">
        <f t="shared" ca="1" si="0"/>
        <v>Semillas o plántulas de jengibre</v>
      </c>
      <c r="C24" s="82" t="s">
        <v>15636</v>
      </c>
      <c r="D24" s="81">
        <v>5</v>
      </c>
      <c r="E24" s="71">
        <v>350</v>
      </c>
      <c r="F24" s="70">
        <f t="shared" ca="1" si="1"/>
        <v>1750</v>
      </c>
    </row>
    <row r="25" spans="1:6" ht="13.5" customHeight="1" x14ac:dyDescent="0.25">
      <c r="A25" s="81">
        <v>10152001</v>
      </c>
      <c r="B25" s="69" t="str">
        <f t="shared" ca="1" si="0"/>
        <v>Semillas o esquejes de árboles frutales</v>
      </c>
      <c r="C25" s="82" t="s">
        <v>15636</v>
      </c>
      <c r="D25" s="81">
        <v>10</v>
      </c>
      <c r="E25" s="71">
        <v>270</v>
      </c>
      <c r="F25" s="70">
        <f t="shared" ca="1" si="1"/>
        <v>2700</v>
      </c>
    </row>
    <row r="26" spans="1:6" ht="13.5" customHeight="1" x14ac:dyDescent="0.25">
      <c r="A26" s="81">
        <v>10161904</v>
      </c>
      <c r="B26" s="69" t="str">
        <f t="shared" ca="1" si="0"/>
        <v>Flores secas</v>
      </c>
      <c r="C26" s="82" t="s">
        <v>15636</v>
      </c>
      <c r="D26" s="81">
        <v>2</v>
      </c>
      <c r="E26" s="71">
        <v>1300</v>
      </c>
      <c r="F26" s="70">
        <f t="shared" ca="1" si="1"/>
        <v>2600</v>
      </c>
    </row>
    <row r="27" spans="1:6" ht="13.5" customHeight="1" x14ac:dyDescent="0.25">
      <c r="A27" s="81">
        <v>10161904</v>
      </c>
      <c r="B27" s="69" t="str">
        <f t="shared" ca="1" si="0"/>
        <v>Flores secas</v>
      </c>
      <c r="C27" s="82" t="s">
        <v>15636</v>
      </c>
      <c r="D27" s="81">
        <v>4</v>
      </c>
      <c r="E27" s="71">
        <v>375</v>
      </c>
      <c r="F27" s="70">
        <f t="shared" ca="1" si="1"/>
        <v>1500</v>
      </c>
    </row>
    <row r="28" spans="1:6" ht="13.5" customHeight="1" x14ac:dyDescent="0.25">
      <c r="A28" s="81">
        <v>50101634</v>
      </c>
      <c r="B28" s="69" t="str">
        <f t="shared" ca="1" si="0"/>
        <v>Fruta fresca</v>
      </c>
      <c r="C28" s="82" t="s">
        <v>15636</v>
      </c>
      <c r="D28" s="81">
        <v>30</v>
      </c>
      <c r="E28" s="71">
        <v>430</v>
      </c>
      <c r="F28" s="70">
        <f t="shared" ca="1" si="1"/>
        <v>12900</v>
      </c>
    </row>
    <row r="29" spans="1:6" ht="13.5" customHeight="1" x14ac:dyDescent="0.25">
      <c r="A29" s="81">
        <v>50101634</v>
      </c>
      <c r="B29" s="69" t="str">
        <f t="shared" ca="1" si="0"/>
        <v>Fruta fresca</v>
      </c>
      <c r="C29" s="82" t="s">
        <v>4735</v>
      </c>
      <c r="D29" s="81">
        <v>20</v>
      </c>
      <c r="E29" s="71">
        <v>600</v>
      </c>
      <c r="F29" s="70">
        <f t="shared" ca="1" si="1"/>
        <v>12000</v>
      </c>
    </row>
    <row r="30" spans="1:6" ht="13.5" customHeight="1" x14ac:dyDescent="0.25">
      <c r="A30" s="81">
        <v>50101717</v>
      </c>
      <c r="B30" s="69" t="str">
        <f t="shared" ca="1" si="0"/>
        <v>Nueces y semillas sin cascara</v>
      </c>
      <c r="C30" s="82" t="s">
        <v>1449</v>
      </c>
      <c r="D30" s="81">
        <v>5</v>
      </c>
      <c r="E30" s="71">
        <v>850</v>
      </c>
      <c r="F30" s="70">
        <f t="shared" ca="1" si="1"/>
        <v>4250</v>
      </c>
    </row>
    <row r="31" spans="1:6" ht="13.5" customHeight="1" x14ac:dyDescent="0.25">
      <c r="A31" s="81">
        <v>50101717</v>
      </c>
      <c r="B31" s="69" t="str">
        <f t="shared" ca="1" si="0"/>
        <v>Nueces y semillas sin cascara</v>
      </c>
      <c r="C31" s="82" t="s">
        <v>1449</v>
      </c>
      <c r="D31" s="81">
        <v>5</v>
      </c>
      <c r="E31" s="71">
        <v>1600</v>
      </c>
      <c r="F31" s="70">
        <f t="shared" ca="1" si="1"/>
        <v>8000</v>
      </c>
    </row>
    <row r="32" spans="1:6" ht="13.5" customHeight="1" x14ac:dyDescent="0.25">
      <c r="A32" s="81">
        <v>50112001</v>
      </c>
      <c r="B32" s="69" t="str">
        <f t="shared" ca="1" si="0"/>
        <v>Carnes procesadas y preparadas fresco</v>
      </c>
      <c r="C32" s="82" t="s">
        <v>15636</v>
      </c>
      <c r="D32" s="81">
        <v>50</v>
      </c>
      <c r="E32" s="71">
        <v>450</v>
      </c>
      <c r="F32" s="70">
        <f t="shared" ca="1" si="1"/>
        <v>22500</v>
      </c>
    </row>
    <row r="33" spans="1:6" ht="13.5" customHeight="1" x14ac:dyDescent="0.25">
      <c r="A33" s="81">
        <v>50131702</v>
      </c>
      <c r="B33" s="69" t="str">
        <f t="shared" ca="1" si="0"/>
        <v>Productos de leche o mantequilla de estante</v>
      </c>
      <c r="C33" s="82" t="s">
        <v>16989</v>
      </c>
      <c r="D33" s="81">
        <v>2</v>
      </c>
      <c r="E33" s="71">
        <v>3550</v>
      </c>
      <c r="F33" s="70">
        <f t="shared" ca="1" si="1"/>
        <v>7100</v>
      </c>
    </row>
    <row r="34" spans="1:6" ht="13.5" customHeight="1" x14ac:dyDescent="0.25">
      <c r="A34" s="81">
        <v>50131702</v>
      </c>
      <c r="B34" s="69" t="str">
        <f t="shared" ca="1" si="0"/>
        <v>Productos de leche o mantequilla de estante</v>
      </c>
      <c r="C34" s="82" t="s">
        <v>1327</v>
      </c>
      <c r="D34" s="81">
        <v>2</v>
      </c>
      <c r="E34" s="71">
        <v>1450</v>
      </c>
      <c r="F34" s="70">
        <f t="shared" ca="1" si="1"/>
        <v>2900</v>
      </c>
    </row>
    <row r="35" spans="1:6" ht="13.5" customHeight="1" x14ac:dyDescent="0.25">
      <c r="A35" s="81">
        <v>50131702</v>
      </c>
      <c r="B35" s="69" t="str">
        <f t="shared" ca="1" si="0"/>
        <v>Productos de leche o mantequilla de estante</v>
      </c>
      <c r="C35" s="82" t="s">
        <v>1327</v>
      </c>
      <c r="D35" s="81">
        <v>6</v>
      </c>
      <c r="E35" s="71">
        <v>1350</v>
      </c>
      <c r="F35" s="70">
        <f t="shared" ca="1" si="1"/>
        <v>8100</v>
      </c>
    </row>
    <row r="36" spans="1:6" ht="13.5" customHeight="1" x14ac:dyDescent="0.25">
      <c r="A36" s="81">
        <v>50131702</v>
      </c>
      <c r="B36" s="69" t="str">
        <f t="shared" ca="1" si="0"/>
        <v>Productos de leche o mantequilla de estante</v>
      </c>
      <c r="C36" s="82" t="s">
        <v>1327</v>
      </c>
      <c r="D36" s="81">
        <v>10</v>
      </c>
      <c r="E36" s="71">
        <v>1350</v>
      </c>
      <c r="F36" s="70">
        <f t="shared" ca="1" si="1"/>
        <v>13500</v>
      </c>
    </row>
    <row r="37" spans="1:6" ht="13.5" customHeight="1" x14ac:dyDescent="0.25">
      <c r="A37" s="81">
        <v>50131702</v>
      </c>
      <c r="B37" s="69" t="str">
        <f t="shared" ca="1" si="0"/>
        <v>Productos de leche o mantequilla de estante</v>
      </c>
      <c r="C37" s="82" t="s">
        <v>1449</v>
      </c>
      <c r="D37" s="81">
        <v>50</v>
      </c>
      <c r="E37" s="71">
        <v>60</v>
      </c>
      <c r="F37" s="70">
        <f t="shared" ca="1" si="1"/>
        <v>3000</v>
      </c>
    </row>
    <row r="38" spans="1:6" ht="13.5" customHeight="1" x14ac:dyDescent="0.25">
      <c r="A38" s="81">
        <v>50131801</v>
      </c>
      <c r="B38" s="69" t="str">
        <f t="shared" ca="1" si="0"/>
        <v>Queso natural</v>
      </c>
      <c r="C38" s="82" t="s">
        <v>15636</v>
      </c>
      <c r="D38" s="81">
        <v>10</v>
      </c>
      <c r="E38" s="71">
        <v>500</v>
      </c>
      <c r="F38" s="70">
        <f t="shared" ca="1" si="1"/>
        <v>5000</v>
      </c>
    </row>
    <row r="39" spans="1:6" ht="13.5" customHeight="1" x14ac:dyDescent="0.25">
      <c r="A39" s="81">
        <v>50131802</v>
      </c>
      <c r="B39" s="69" t="str">
        <f t="shared" ca="1" si="0"/>
        <v>Queso procesado</v>
      </c>
      <c r="C39" s="82" t="s">
        <v>15636</v>
      </c>
      <c r="D39" s="81">
        <v>70</v>
      </c>
      <c r="E39" s="71">
        <v>500</v>
      </c>
      <c r="F39" s="70">
        <f t="shared" ca="1" si="1"/>
        <v>35000</v>
      </c>
    </row>
    <row r="40" spans="1:6" ht="13.5" customHeight="1" x14ac:dyDescent="0.25">
      <c r="A40" s="81">
        <v>50151513</v>
      </c>
      <c r="B40" s="69" t="str">
        <f t="shared" ca="1" si="0"/>
        <v>Aceites vegetales o  de planta comestibles</v>
      </c>
      <c r="C40" s="82" t="s">
        <v>1449</v>
      </c>
      <c r="D40" s="81">
        <v>10</v>
      </c>
      <c r="E40" s="71">
        <v>600</v>
      </c>
      <c r="F40" s="70">
        <f t="shared" ca="1" si="1"/>
        <v>6000</v>
      </c>
    </row>
    <row r="41" spans="1:6" ht="13.5" customHeight="1" x14ac:dyDescent="0.25">
      <c r="A41" s="81">
        <v>50161509</v>
      </c>
      <c r="B41" s="69" t="str">
        <f t="shared" ca="1" si="0"/>
        <v>Azucares naturales o productos endulzantes</v>
      </c>
      <c r="C41" s="82" t="s">
        <v>4735</v>
      </c>
      <c r="D41" s="81">
        <v>40</v>
      </c>
      <c r="E41" s="71">
        <v>290</v>
      </c>
      <c r="F41" s="70">
        <f t="shared" ca="1" si="1"/>
        <v>11600</v>
      </c>
    </row>
    <row r="42" spans="1:6" ht="13.5" customHeight="1" x14ac:dyDescent="0.25">
      <c r="A42" s="81">
        <v>50161509</v>
      </c>
      <c r="B42" s="69" t="str">
        <f t="shared" ca="1" si="0"/>
        <v>Azucares naturales o productos endulzantes</v>
      </c>
      <c r="C42" s="82" t="s">
        <v>4735</v>
      </c>
      <c r="D42" s="81">
        <v>60</v>
      </c>
      <c r="E42" s="71">
        <v>200</v>
      </c>
      <c r="F42" s="70">
        <f t="shared" ca="1" si="1"/>
        <v>12000</v>
      </c>
    </row>
    <row r="43" spans="1:6" ht="13.5" customHeight="1" x14ac:dyDescent="0.25">
      <c r="A43" s="81">
        <v>50161813</v>
      </c>
      <c r="B43" s="69" t="str">
        <f t="shared" ca="1" si="0"/>
        <v>Chocolate o sustituto de chocolate, confite</v>
      </c>
      <c r="C43" s="82" t="s">
        <v>16989</v>
      </c>
      <c r="D43" s="81">
        <v>5</v>
      </c>
      <c r="E43" s="71">
        <v>400</v>
      </c>
      <c r="F43" s="70">
        <f t="shared" ca="1" si="1"/>
        <v>2000</v>
      </c>
    </row>
    <row r="44" spans="1:6" ht="13.5" customHeight="1" x14ac:dyDescent="0.25">
      <c r="A44" s="81">
        <v>50161813</v>
      </c>
      <c r="B44" s="69" t="str">
        <f t="shared" ca="1" si="0"/>
        <v>Chocolate o sustituto de chocolate, confite</v>
      </c>
      <c r="C44" s="82" t="s">
        <v>1449</v>
      </c>
      <c r="D44" s="81">
        <v>8</v>
      </c>
      <c r="E44" s="71">
        <v>500</v>
      </c>
      <c r="F44" s="70">
        <f t="shared" ca="1" si="1"/>
        <v>4000</v>
      </c>
    </row>
    <row r="45" spans="1:6" ht="13.5" customHeight="1" x14ac:dyDescent="0.25">
      <c r="A45" s="81">
        <v>50161814</v>
      </c>
      <c r="B45" s="69" t="str">
        <f t="shared" ca="1" si="0"/>
        <v>Azúcar o sustituto de azúcar, confite</v>
      </c>
      <c r="C45" s="82" t="s">
        <v>4735</v>
      </c>
      <c r="D45" s="81">
        <v>3</v>
      </c>
      <c r="E45" s="71">
        <v>180</v>
      </c>
      <c r="F45" s="70">
        <f t="shared" ca="1" si="1"/>
        <v>540</v>
      </c>
    </row>
    <row r="46" spans="1:6" ht="13.5" customHeight="1" x14ac:dyDescent="0.25">
      <c r="A46" s="81">
        <v>50161814</v>
      </c>
      <c r="B46" s="69" t="str">
        <f t="shared" ca="1" si="0"/>
        <v>Azúcar o sustituto de azúcar, confite</v>
      </c>
      <c r="C46" s="82" t="s">
        <v>4735</v>
      </c>
      <c r="D46" s="81">
        <v>3</v>
      </c>
      <c r="E46" s="71">
        <v>500</v>
      </c>
      <c r="F46" s="70">
        <f t="shared" ca="1" si="1"/>
        <v>1500</v>
      </c>
    </row>
    <row r="47" spans="1:6" ht="13.5" customHeight="1" x14ac:dyDescent="0.25">
      <c r="A47" s="81">
        <v>50171549</v>
      </c>
      <c r="B47" s="69" t="str">
        <f t="shared" ca="1" si="0"/>
        <v>Hierbas secas</v>
      </c>
      <c r="C47" s="82" t="s">
        <v>15636</v>
      </c>
      <c r="D47" s="81">
        <v>1</v>
      </c>
      <c r="E47" s="71">
        <v>350</v>
      </c>
      <c r="F47" s="70">
        <f t="shared" ca="1" si="1"/>
        <v>350</v>
      </c>
    </row>
    <row r="48" spans="1:6" ht="13.5" customHeight="1" x14ac:dyDescent="0.25">
      <c r="A48" s="81">
        <v>50171549</v>
      </c>
      <c r="B48" s="69" t="str">
        <f t="shared" ca="1" si="0"/>
        <v>Hierbas secas</v>
      </c>
      <c r="C48" s="82" t="s">
        <v>15636</v>
      </c>
      <c r="D48" s="81">
        <v>2</v>
      </c>
      <c r="E48" s="71">
        <v>650</v>
      </c>
      <c r="F48" s="70">
        <f t="shared" ca="1" si="1"/>
        <v>1300</v>
      </c>
    </row>
    <row r="49" spans="1:10" ht="13.5" customHeight="1" x14ac:dyDescent="0.25">
      <c r="A49" s="81">
        <v>50171550</v>
      </c>
      <c r="B49" s="69" t="str">
        <f t="shared" ca="1" si="0"/>
        <v>Especies o extractos</v>
      </c>
      <c r="C49" s="82" t="s">
        <v>15636</v>
      </c>
      <c r="D49" s="81">
        <v>10</v>
      </c>
      <c r="E49" s="71">
        <v>260</v>
      </c>
      <c r="F49" s="70">
        <f t="shared" ca="1" si="1"/>
        <v>2600</v>
      </c>
    </row>
    <row r="50" spans="1:10" ht="13.5" customHeight="1" x14ac:dyDescent="0.25">
      <c r="A50" s="81">
        <v>50181909</v>
      </c>
      <c r="B50" s="69" t="str">
        <f t="shared" ca="1" si="0"/>
        <v>Galletas de soda</v>
      </c>
      <c r="C50" s="82" t="s">
        <v>16989</v>
      </c>
      <c r="D50" s="81">
        <v>25</v>
      </c>
      <c r="E50" s="71">
        <v>250</v>
      </c>
      <c r="F50" s="70">
        <f t="shared" ca="1" si="1"/>
        <v>6250</v>
      </c>
    </row>
    <row r="51" spans="1:10" ht="13.5" customHeight="1" x14ac:dyDescent="0.25">
      <c r="A51" s="81">
        <v>50192110</v>
      </c>
      <c r="B51" s="69" t="str">
        <f t="shared" ca="1" si="0"/>
        <v>Nueces o fruta disecada</v>
      </c>
      <c r="C51" s="82" t="s">
        <v>15636</v>
      </c>
      <c r="D51" s="81">
        <v>5</v>
      </c>
      <c r="E51" s="71">
        <v>875</v>
      </c>
      <c r="F51" s="70">
        <f t="shared" ca="1" si="1"/>
        <v>4375</v>
      </c>
    </row>
    <row r="52" spans="1:10" ht="13.5" customHeight="1" x14ac:dyDescent="0.25">
      <c r="A52" s="81">
        <v>50192110</v>
      </c>
      <c r="B52" s="69" t="str">
        <f t="shared" ca="1" si="0"/>
        <v>Nueces o fruta disecada</v>
      </c>
      <c r="C52" s="82" t="s">
        <v>1449</v>
      </c>
      <c r="D52" s="81">
        <v>10</v>
      </c>
      <c r="E52" s="71">
        <v>1200</v>
      </c>
      <c r="F52" s="70">
        <f t="shared" ca="1" si="1"/>
        <v>12000</v>
      </c>
    </row>
    <row r="53" spans="1:10" ht="13.5" customHeight="1" x14ac:dyDescent="0.25">
      <c r="A53" s="81">
        <v>50192303</v>
      </c>
      <c r="B53" s="69" t="str">
        <f t="shared" ca="1" si="0"/>
        <v>Helado de sabor o helado o postre de helado o yogurt congelado</v>
      </c>
      <c r="C53" s="82" t="s">
        <v>1449</v>
      </c>
      <c r="D53" s="81">
        <v>60</v>
      </c>
      <c r="E53" s="71">
        <v>100</v>
      </c>
      <c r="F53" s="70">
        <f t="shared" ca="1" si="1"/>
        <v>6000</v>
      </c>
    </row>
    <row r="54" spans="1:10" ht="13.5" customHeight="1" x14ac:dyDescent="0.25">
      <c r="A54" s="81">
        <v>50201706</v>
      </c>
      <c r="B54" s="69" t="str">
        <f t="shared" ca="1" si="0"/>
        <v>Café</v>
      </c>
      <c r="C54" s="82" t="s">
        <v>4735</v>
      </c>
      <c r="D54" s="81">
        <v>15</v>
      </c>
      <c r="E54" s="71">
        <v>4500</v>
      </c>
      <c r="F54" s="70">
        <f t="shared" ca="1" si="1"/>
        <v>67500</v>
      </c>
    </row>
    <row r="55" spans="1:10" ht="13.5" customHeight="1" x14ac:dyDescent="0.25">
      <c r="A55" s="81">
        <v>50201711</v>
      </c>
      <c r="B55" s="69" t="str">
        <f t="shared" ca="1" si="0"/>
        <v>Té instantáneo</v>
      </c>
      <c r="C55" s="82" t="s">
        <v>1449</v>
      </c>
      <c r="D55" s="81">
        <v>8</v>
      </c>
      <c r="E55" s="71">
        <v>700</v>
      </c>
      <c r="F55" s="70">
        <f t="shared" ca="1" si="1"/>
        <v>5600</v>
      </c>
    </row>
    <row r="56" spans="1:10" ht="13.5" customHeight="1" x14ac:dyDescent="0.25">
      <c r="A56" s="81">
        <v>50201713</v>
      </c>
      <c r="B56" s="69" t="str">
        <f t="shared" ca="1" si="0"/>
        <v>Bolsas de té</v>
      </c>
      <c r="C56" s="82" t="s">
        <v>16989</v>
      </c>
      <c r="D56" s="81">
        <v>30</v>
      </c>
      <c r="E56" s="71">
        <v>350</v>
      </c>
      <c r="F56" s="70">
        <f t="shared" ca="1" si="1"/>
        <v>10500</v>
      </c>
    </row>
    <row r="57" spans="1:10" ht="13.5" customHeight="1" x14ac:dyDescent="0.25">
      <c r="A57" s="81">
        <v>50201714</v>
      </c>
      <c r="B57" s="69" t="str">
        <f t="shared" ca="1" si="0"/>
        <v>Cremas no lácteas</v>
      </c>
      <c r="C57" s="82" t="s">
        <v>1449</v>
      </c>
      <c r="D57" s="81">
        <v>10</v>
      </c>
      <c r="E57" s="71">
        <v>450</v>
      </c>
      <c r="F57" s="70">
        <f t="shared" ca="1" si="1"/>
        <v>4500</v>
      </c>
    </row>
    <row r="58" spans="1:10" ht="13.5" customHeight="1" x14ac:dyDescent="0.25">
      <c r="A58" s="81">
        <v>50202301</v>
      </c>
      <c r="B58" s="69" t="str">
        <f t="shared" ca="1" si="0"/>
        <v>Agua</v>
      </c>
      <c r="C58" s="82" t="s">
        <v>4735</v>
      </c>
      <c r="D58" s="81">
        <v>12</v>
      </c>
      <c r="E58" s="71">
        <v>380</v>
      </c>
      <c r="F58" s="70">
        <f t="shared" ca="1" si="1"/>
        <v>4560</v>
      </c>
    </row>
    <row r="59" spans="1:10" ht="13.5" customHeight="1" x14ac:dyDescent="0.25">
      <c r="A59" s="81">
        <v>50202305</v>
      </c>
      <c r="B59" s="69" t="str">
        <f t="shared" ca="1" si="0"/>
        <v>Jugo fresco</v>
      </c>
      <c r="C59" s="82" t="s">
        <v>1449</v>
      </c>
      <c r="D59" s="81">
        <v>10</v>
      </c>
      <c r="E59" s="71">
        <v>250</v>
      </c>
      <c r="F59" s="70">
        <f t="shared" ca="1" si="1"/>
        <v>2500</v>
      </c>
    </row>
    <row r="60" spans="1:10" ht="13.5" customHeight="1" x14ac:dyDescent="0.25">
      <c r="A60" s="81">
        <v>50202305</v>
      </c>
      <c r="B60" s="69" t="str">
        <f t="shared" ca="1" si="0"/>
        <v>Jugo fresco</v>
      </c>
      <c r="C60" s="82" t="s">
        <v>1449</v>
      </c>
      <c r="D60" s="81">
        <v>60</v>
      </c>
      <c r="E60" s="71">
        <v>130</v>
      </c>
      <c r="F60" s="70">
        <f t="shared" ca="1" si="1"/>
        <v>7800</v>
      </c>
    </row>
    <row r="61" spans="1:10" ht="13.5" customHeight="1" x14ac:dyDescent="0.25">
      <c r="A61" s="81">
        <v>50221101</v>
      </c>
      <c r="B61" s="69" t="str">
        <f t="shared" ca="1" si="0"/>
        <v>Grano de cereal</v>
      </c>
      <c r="C61" s="82" t="s">
        <v>4735</v>
      </c>
      <c r="D61" s="81">
        <v>3</v>
      </c>
      <c r="E61" s="71">
        <v>175</v>
      </c>
      <c r="F61" s="70">
        <f t="shared" ca="1" si="1"/>
        <v>525</v>
      </c>
    </row>
    <row r="62" spans="1:10" ht="13.5" customHeight="1" x14ac:dyDescent="0.25">
      <c r="A62" s="81">
        <v>50221201</v>
      </c>
      <c r="B62" s="69" t="str">
        <f t="shared" ca="1" si="0"/>
        <v>Listo para comer o cereal caliente</v>
      </c>
      <c r="C62" s="82" t="s">
        <v>16989</v>
      </c>
      <c r="D62" s="81">
        <v>14</v>
      </c>
      <c r="E62" s="71">
        <v>900</v>
      </c>
      <c r="F62" s="70">
        <f t="shared" ca="1" si="1"/>
        <v>12600</v>
      </c>
    </row>
    <row r="63" spans="1:10" ht="14.1" customHeight="1" x14ac:dyDescent="0.25">
      <c r="E63" s="83" t="s">
        <v>12551</v>
      </c>
      <c r="F63" s="74">
        <f ca="1">SUM(Table4[MONTO TOTAL ESTIMADO])</f>
        <v>330900</v>
      </c>
      <c r="H63" s="26" t="str">
        <f>C16</f>
        <v>Bienes</v>
      </c>
      <c r="I63" s="26" t="str">
        <f>E16</f>
        <v>Sí</v>
      </c>
      <c r="J63" s="26" t="str">
        <f>D16</f>
        <v>Compras Menores</v>
      </c>
    </row>
    <row r="64" spans="1:10" ht="14.1" customHeight="1" thickBot="1" x14ac:dyDescent="0.3"/>
    <row r="65" spans="1:10" ht="33.75" customHeight="1" thickBot="1" x14ac:dyDescent="0.25">
      <c r="A65" s="64" t="s">
        <v>16383</v>
      </c>
      <c r="B65" s="64" t="s">
        <v>161</v>
      </c>
      <c r="C65" s="64" t="s">
        <v>11725</v>
      </c>
      <c r="D65" s="64" t="s">
        <v>14379</v>
      </c>
      <c r="E65" s="64" t="s">
        <v>10963</v>
      </c>
      <c r="F65" s="64" t="s">
        <v>11096</v>
      </c>
      <c r="G65" s="45"/>
      <c r="H65" s="45"/>
      <c r="I65" s="45"/>
      <c r="J65" s="45"/>
    </row>
    <row r="66" spans="1:10" ht="13.5" customHeight="1" thickBot="1" x14ac:dyDescent="0.25">
      <c r="A66" s="66" t="s">
        <v>18833</v>
      </c>
      <c r="B66" s="66" t="s">
        <v>18832</v>
      </c>
      <c r="C66" s="66" t="s">
        <v>17798</v>
      </c>
      <c r="D66" s="66" t="s">
        <v>17483</v>
      </c>
      <c r="E66" s="66" t="s">
        <v>6034</v>
      </c>
      <c r="F66" s="66"/>
      <c r="G66" s="45"/>
      <c r="H66" s="45"/>
      <c r="I66" s="45"/>
      <c r="J66" s="45"/>
    </row>
    <row r="67" spans="1:10" ht="14.1" customHeight="1" thickBot="1" x14ac:dyDescent="0.25">
      <c r="A67" s="89" t="s">
        <v>14829</v>
      </c>
      <c r="B67" s="67" t="s">
        <v>8529</v>
      </c>
      <c r="C67" s="76">
        <v>44655</v>
      </c>
      <c r="D67" s="89" t="s">
        <v>9387</v>
      </c>
      <c r="E67" s="67" t="s">
        <v>13094</v>
      </c>
      <c r="F67" s="66" t="s">
        <v>3080</v>
      </c>
      <c r="G67" s="45"/>
      <c r="H67" s="45"/>
      <c r="I67" s="45"/>
      <c r="J67" s="45"/>
    </row>
    <row r="68" spans="1:10" ht="14.1" customHeight="1" thickBot="1" x14ac:dyDescent="0.25">
      <c r="A68" s="90"/>
      <c r="B68" s="67" t="s">
        <v>1786</v>
      </c>
      <c r="C68" s="65">
        <f>IF(C67="","",IF(AND(MONTH(C67)&gt;=1,MONTH(C67)&lt;=3),1,IF(AND(MONTH(C67)&gt;=4,MONTH(C67)&lt;=6),2,IF(AND(MONTH(C67)&gt;=7,MONTH(C67)&lt;=9),3,4))))</f>
        <v>2</v>
      </c>
      <c r="D68" s="90"/>
      <c r="E68" s="67" t="s">
        <v>2417</v>
      </c>
      <c r="F68" s="66" t="s">
        <v>11113</v>
      </c>
      <c r="G68" s="45"/>
      <c r="H68" s="45"/>
      <c r="I68" s="45"/>
      <c r="J68" s="45"/>
    </row>
    <row r="69" spans="1:10" ht="14.1" customHeight="1" thickBot="1" x14ac:dyDescent="0.25">
      <c r="A69" s="90"/>
      <c r="B69" s="67" t="s">
        <v>12943</v>
      </c>
      <c r="C69" s="76">
        <v>44656</v>
      </c>
      <c r="D69" s="90"/>
      <c r="E69" s="67" t="s">
        <v>3073</v>
      </c>
      <c r="F69" s="66" t="s">
        <v>11113</v>
      </c>
      <c r="G69" s="45"/>
      <c r="H69" s="45"/>
      <c r="I69" s="45"/>
      <c r="J69" s="45"/>
    </row>
    <row r="70" spans="1:10" ht="14.1" customHeight="1" thickBot="1" x14ac:dyDescent="0.25">
      <c r="A70" s="90"/>
      <c r="B70" s="67" t="s">
        <v>1786</v>
      </c>
      <c r="C70" s="65">
        <f>IF(C69="","",IF(AND(MONTH(C69)&gt;=1,MONTH(C69)&lt;=3),1,IF(AND(MONTH(C69)&gt;=4,MONTH(C69)&lt;=6),2,IF(AND(MONTH(C69)&gt;=7,MONTH(C69)&lt;=9),3,4))))</f>
        <v>2</v>
      </c>
      <c r="D70" s="90"/>
      <c r="E70" s="67" t="s">
        <v>13193</v>
      </c>
      <c r="F70" s="66" t="s">
        <v>11113</v>
      </c>
      <c r="G70" s="45"/>
      <c r="H70" s="45"/>
      <c r="I70" s="45"/>
      <c r="J70" s="45"/>
    </row>
    <row r="71" spans="1:10" ht="14.1" customHeight="1" thickBot="1" x14ac:dyDescent="0.25">
      <c r="A71" s="45"/>
      <c r="B71" s="45"/>
      <c r="C71" s="45"/>
      <c r="D71" s="45"/>
      <c r="E71" s="45"/>
      <c r="F71" s="45"/>
      <c r="G71" s="45"/>
      <c r="H71" s="45"/>
      <c r="I71" s="45"/>
      <c r="J71" s="45"/>
    </row>
    <row r="72" spans="1:10" ht="14.1" customHeight="1" thickBot="1" x14ac:dyDescent="0.25">
      <c r="A72" s="72" t="s">
        <v>15735</v>
      </c>
      <c r="B72" s="72" t="s">
        <v>16146</v>
      </c>
      <c r="C72" s="72" t="s">
        <v>15641</v>
      </c>
      <c r="D72" s="72" t="s">
        <v>15251</v>
      </c>
      <c r="E72" s="72" t="s">
        <v>6933</v>
      </c>
      <c r="F72" s="72" t="s">
        <v>15280</v>
      </c>
      <c r="G72" s="45"/>
      <c r="H72" s="45"/>
      <c r="I72" s="45"/>
      <c r="J72" s="45"/>
    </row>
    <row r="73" spans="1:10" ht="13.5" customHeight="1" x14ac:dyDescent="0.2">
      <c r="A73" s="81">
        <v>10151803</v>
      </c>
      <c r="B73" s="69" t="str">
        <f t="shared" ref="B73:B112" ca="1" si="2">IFERROR(INDEX(UNSPSCDes,MATCH(INDIRECT(ADDRESS(ROW(),COLUMN()-1,4)),UNSPSCCode,0)),"")</f>
        <v>Semillas o plántulas de canela</v>
      </c>
      <c r="C73" s="81" t="s">
        <v>15636</v>
      </c>
      <c r="D73" s="81">
        <v>4</v>
      </c>
      <c r="E73" s="71">
        <v>375</v>
      </c>
      <c r="F73" s="70">
        <f t="shared" ref="F73:F112" ca="1" si="3">INDIRECT(ADDRESS(ROW(),COLUMN()-2,4))*INDIRECT(ADDRESS(ROW(),COLUMN()-1,4))</f>
        <v>1500</v>
      </c>
      <c r="G73" s="45"/>
      <c r="H73" s="45"/>
      <c r="I73" s="45"/>
      <c r="J73" s="45"/>
    </row>
    <row r="74" spans="1:10" ht="13.5" customHeight="1" x14ac:dyDescent="0.2">
      <c r="A74" s="81">
        <v>10151806</v>
      </c>
      <c r="B74" s="69" t="str">
        <f t="shared" ca="1" si="2"/>
        <v>Semillas o plántulas de jengibre</v>
      </c>
      <c r="C74" s="81" t="s">
        <v>15636</v>
      </c>
      <c r="D74" s="81">
        <v>5</v>
      </c>
      <c r="E74" s="71">
        <v>350</v>
      </c>
      <c r="F74" s="70">
        <f t="shared" ca="1" si="3"/>
        <v>1750</v>
      </c>
      <c r="G74" s="45"/>
      <c r="H74" s="45"/>
      <c r="I74" s="45"/>
      <c r="J74" s="45"/>
    </row>
    <row r="75" spans="1:10" ht="13.5" customHeight="1" x14ac:dyDescent="0.2">
      <c r="A75" s="81">
        <v>10152001</v>
      </c>
      <c r="B75" s="69" t="str">
        <f t="shared" ca="1" si="2"/>
        <v>Semillas o esquejes de árboles frutales</v>
      </c>
      <c r="C75" s="81" t="s">
        <v>15636</v>
      </c>
      <c r="D75" s="81">
        <v>10</v>
      </c>
      <c r="E75" s="71">
        <v>270</v>
      </c>
      <c r="F75" s="70">
        <f t="shared" ca="1" si="3"/>
        <v>2700</v>
      </c>
      <c r="G75" s="45"/>
      <c r="H75" s="45"/>
      <c r="I75" s="45"/>
      <c r="J75" s="45"/>
    </row>
    <row r="76" spans="1:10" ht="13.5" customHeight="1" x14ac:dyDescent="0.2">
      <c r="A76" s="81">
        <v>10161904</v>
      </c>
      <c r="B76" s="69" t="str">
        <f t="shared" ca="1" si="2"/>
        <v>Flores secas</v>
      </c>
      <c r="C76" s="81" t="s">
        <v>15636</v>
      </c>
      <c r="D76" s="81">
        <v>2</v>
      </c>
      <c r="E76" s="71">
        <v>1300</v>
      </c>
      <c r="F76" s="70">
        <f t="shared" ca="1" si="3"/>
        <v>2600</v>
      </c>
      <c r="G76" s="45"/>
      <c r="H76" s="45"/>
      <c r="I76" s="45"/>
      <c r="J76" s="45"/>
    </row>
    <row r="77" spans="1:10" ht="13.5" customHeight="1" x14ac:dyDescent="0.2">
      <c r="A77" s="81">
        <v>10161904</v>
      </c>
      <c r="B77" s="69" t="str">
        <f t="shared" ca="1" si="2"/>
        <v>Flores secas</v>
      </c>
      <c r="C77" s="81" t="s">
        <v>15636</v>
      </c>
      <c r="D77" s="81">
        <v>4</v>
      </c>
      <c r="E77" s="71">
        <v>375</v>
      </c>
      <c r="F77" s="70">
        <f t="shared" ca="1" si="3"/>
        <v>1500</v>
      </c>
      <c r="G77" s="45"/>
      <c r="H77" s="45"/>
      <c r="I77" s="45"/>
      <c r="J77" s="45"/>
    </row>
    <row r="78" spans="1:10" ht="13.5" customHeight="1" x14ac:dyDescent="0.2">
      <c r="A78" s="81">
        <v>50101634</v>
      </c>
      <c r="B78" s="69" t="str">
        <f t="shared" ca="1" si="2"/>
        <v>Fruta fresca</v>
      </c>
      <c r="C78" s="81" t="s">
        <v>15636</v>
      </c>
      <c r="D78" s="81">
        <v>30</v>
      </c>
      <c r="E78" s="71">
        <v>430</v>
      </c>
      <c r="F78" s="70">
        <f t="shared" ca="1" si="3"/>
        <v>12900</v>
      </c>
      <c r="G78" s="45"/>
      <c r="H78" s="45"/>
      <c r="I78" s="45"/>
      <c r="J78" s="45"/>
    </row>
    <row r="79" spans="1:10" ht="13.5" customHeight="1" x14ac:dyDescent="0.2">
      <c r="A79" s="81">
        <v>50101634</v>
      </c>
      <c r="B79" s="69" t="str">
        <f t="shared" ca="1" si="2"/>
        <v>Fruta fresca</v>
      </c>
      <c r="C79" s="81" t="s">
        <v>4735</v>
      </c>
      <c r="D79" s="81">
        <v>20</v>
      </c>
      <c r="E79" s="71">
        <v>600</v>
      </c>
      <c r="F79" s="70">
        <f t="shared" ca="1" si="3"/>
        <v>12000</v>
      </c>
      <c r="G79" s="45"/>
      <c r="H79" s="45"/>
      <c r="I79" s="45"/>
      <c r="J79" s="45"/>
    </row>
    <row r="80" spans="1:10" ht="13.5" customHeight="1" x14ac:dyDescent="0.2">
      <c r="A80" s="81">
        <v>50101717</v>
      </c>
      <c r="B80" s="69" t="str">
        <f t="shared" ca="1" si="2"/>
        <v>Nueces y semillas sin cascara</v>
      </c>
      <c r="C80" s="81" t="s">
        <v>1449</v>
      </c>
      <c r="D80" s="81">
        <v>5</v>
      </c>
      <c r="E80" s="71">
        <v>850</v>
      </c>
      <c r="F80" s="70">
        <f t="shared" ca="1" si="3"/>
        <v>4250</v>
      </c>
      <c r="G80" s="45"/>
      <c r="H80" s="45"/>
      <c r="I80" s="45"/>
      <c r="J80" s="45"/>
    </row>
    <row r="81" spans="1:10" ht="13.5" customHeight="1" x14ac:dyDescent="0.2">
      <c r="A81" s="81">
        <v>50101717</v>
      </c>
      <c r="B81" s="69" t="str">
        <f t="shared" ca="1" si="2"/>
        <v>Nueces y semillas sin cascara</v>
      </c>
      <c r="C81" s="81" t="s">
        <v>1449</v>
      </c>
      <c r="D81" s="81">
        <v>5</v>
      </c>
      <c r="E81" s="71">
        <v>1600</v>
      </c>
      <c r="F81" s="70">
        <f t="shared" ca="1" si="3"/>
        <v>8000</v>
      </c>
      <c r="G81" s="45"/>
      <c r="H81" s="45"/>
      <c r="I81" s="45"/>
      <c r="J81" s="45"/>
    </row>
    <row r="82" spans="1:10" ht="13.5" customHeight="1" x14ac:dyDescent="0.2">
      <c r="A82" s="81">
        <v>50112001</v>
      </c>
      <c r="B82" s="69" t="str">
        <f t="shared" ca="1" si="2"/>
        <v>Carnes procesadas y preparadas fresco</v>
      </c>
      <c r="C82" s="81" t="s">
        <v>15636</v>
      </c>
      <c r="D82" s="81">
        <v>50</v>
      </c>
      <c r="E82" s="71">
        <v>450</v>
      </c>
      <c r="F82" s="70">
        <f t="shared" ca="1" si="3"/>
        <v>22500</v>
      </c>
      <c r="G82" s="45"/>
      <c r="H82" s="45"/>
      <c r="I82" s="45"/>
      <c r="J82" s="45"/>
    </row>
    <row r="83" spans="1:10" ht="13.5" customHeight="1" x14ac:dyDescent="0.2">
      <c r="A83" s="81">
        <v>50131702</v>
      </c>
      <c r="B83" s="69" t="str">
        <f t="shared" ca="1" si="2"/>
        <v>Productos de leche o mantequilla de estante</v>
      </c>
      <c r="C83" s="81" t="s">
        <v>16989</v>
      </c>
      <c r="D83" s="81">
        <v>2</v>
      </c>
      <c r="E83" s="71">
        <v>3550</v>
      </c>
      <c r="F83" s="70">
        <f t="shared" ca="1" si="3"/>
        <v>7100</v>
      </c>
      <c r="G83" s="45"/>
      <c r="H83" s="45"/>
      <c r="I83" s="45"/>
      <c r="J83" s="45"/>
    </row>
    <row r="84" spans="1:10" ht="13.5" customHeight="1" x14ac:dyDescent="0.2">
      <c r="A84" s="81">
        <v>50131702</v>
      </c>
      <c r="B84" s="69" t="str">
        <f t="shared" ca="1" si="2"/>
        <v>Productos de leche o mantequilla de estante</v>
      </c>
      <c r="C84" s="81" t="s">
        <v>1327</v>
      </c>
      <c r="D84" s="81">
        <v>2</v>
      </c>
      <c r="E84" s="71">
        <v>1450</v>
      </c>
      <c r="F84" s="70">
        <f t="shared" ca="1" si="3"/>
        <v>2900</v>
      </c>
      <c r="G84" s="45"/>
      <c r="H84" s="45"/>
      <c r="I84" s="45"/>
      <c r="J84" s="45"/>
    </row>
    <row r="85" spans="1:10" ht="13.5" customHeight="1" x14ac:dyDescent="0.2">
      <c r="A85" s="81">
        <v>50131702</v>
      </c>
      <c r="B85" s="69" t="str">
        <f t="shared" ca="1" si="2"/>
        <v>Productos de leche o mantequilla de estante</v>
      </c>
      <c r="C85" s="81" t="s">
        <v>1327</v>
      </c>
      <c r="D85" s="81">
        <v>6</v>
      </c>
      <c r="E85" s="71">
        <v>1350</v>
      </c>
      <c r="F85" s="70">
        <f t="shared" ca="1" si="3"/>
        <v>8100</v>
      </c>
      <c r="G85" s="45"/>
      <c r="H85" s="45"/>
      <c r="I85" s="45"/>
      <c r="J85" s="45"/>
    </row>
    <row r="86" spans="1:10" ht="13.5" customHeight="1" x14ac:dyDescent="0.2">
      <c r="A86" s="81">
        <v>50131702</v>
      </c>
      <c r="B86" s="69" t="str">
        <f t="shared" ca="1" si="2"/>
        <v>Productos de leche o mantequilla de estante</v>
      </c>
      <c r="C86" s="81" t="s">
        <v>1327</v>
      </c>
      <c r="D86" s="81">
        <v>10</v>
      </c>
      <c r="E86" s="71">
        <v>1350</v>
      </c>
      <c r="F86" s="70">
        <f t="shared" ca="1" si="3"/>
        <v>13500</v>
      </c>
      <c r="G86" s="45"/>
      <c r="H86" s="45"/>
      <c r="I86" s="45"/>
      <c r="J86" s="45"/>
    </row>
    <row r="87" spans="1:10" ht="13.5" customHeight="1" x14ac:dyDescent="0.2">
      <c r="A87" s="81">
        <v>50131702</v>
      </c>
      <c r="B87" s="69" t="str">
        <f t="shared" ca="1" si="2"/>
        <v>Productos de leche o mantequilla de estante</v>
      </c>
      <c r="C87" s="81" t="s">
        <v>1449</v>
      </c>
      <c r="D87" s="81">
        <v>50</v>
      </c>
      <c r="E87" s="71">
        <v>60</v>
      </c>
      <c r="F87" s="70">
        <f t="shared" ca="1" si="3"/>
        <v>3000</v>
      </c>
      <c r="G87" s="45"/>
      <c r="H87" s="45"/>
      <c r="I87" s="45"/>
      <c r="J87" s="45"/>
    </row>
    <row r="88" spans="1:10" ht="13.5" customHeight="1" x14ac:dyDescent="0.2">
      <c r="A88" s="81">
        <v>50131801</v>
      </c>
      <c r="B88" s="69" t="str">
        <f t="shared" ca="1" si="2"/>
        <v>Queso natural</v>
      </c>
      <c r="C88" s="81" t="s">
        <v>15636</v>
      </c>
      <c r="D88" s="81">
        <v>10</v>
      </c>
      <c r="E88" s="71">
        <v>500</v>
      </c>
      <c r="F88" s="70">
        <f t="shared" ca="1" si="3"/>
        <v>5000</v>
      </c>
      <c r="G88" s="45"/>
      <c r="H88" s="45"/>
      <c r="I88" s="45"/>
      <c r="J88" s="45"/>
    </row>
    <row r="89" spans="1:10" ht="13.5" customHeight="1" x14ac:dyDescent="0.2">
      <c r="A89" s="81">
        <v>50131802</v>
      </c>
      <c r="B89" s="69" t="str">
        <f t="shared" ca="1" si="2"/>
        <v>Queso procesado</v>
      </c>
      <c r="C89" s="81" t="s">
        <v>15636</v>
      </c>
      <c r="D89" s="81">
        <v>70</v>
      </c>
      <c r="E89" s="71">
        <v>500</v>
      </c>
      <c r="F89" s="70">
        <f t="shared" ca="1" si="3"/>
        <v>35000</v>
      </c>
      <c r="G89" s="45"/>
      <c r="H89" s="45"/>
      <c r="I89" s="45"/>
      <c r="J89" s="45"/>
    </row>
    <row r="90" spans="1:10" ht="13.5" customHeight="1" x14ac:dyDescent="0.2">
      <c r="A90" s="81">
        <v>50151513</v>
      </c>
      <c r="B90" s="69" t="str">
        <f t="shared" ca="1" si="2"/>
        <v>Aceites vegetales o  de planta comestibles</v>
      </c>
      <c r="C90" s="81" t="s">
        <v>1449</v>
      </c>
      <c r="D90" s="81">
        <v>10</v>
      </c>
      <c r="E90" s="71">
        <v>600</v>
      </c>
      <c r="F90" s="70">
        <f t="shared" ca="1" si="3"/>
        <v>6000</v>
      </c>
      <c r="G90" s="45"/>
      <c r="H90" s="45"/>
      <c r="I90" s="45"/>
      <c r="J90" s="45"/>
    </row>
    <row r="91" spans="1:10" ht="13.5" customHeight="1" x14ac:dyDescent="0.2">
      <c r="A91" s="81">
        <v>50161509</v>
      </c>
      <c r="B91" s="69" t="str">
        <f t="shared" ca="1" si="2"/>
        <v>Azucares naturales o productos endulzantes</v>
      </c>
      <c r="C91" s="81" t="s">
        <v>4735</v>
      </c>
      <c r="D91" s="81">
        <v>20</v>
      </c>
      <c r="E91" s="71">
        <v>290</v>
      </c>
      <c r="F91" s="70">
        <f t="shared" ca="1" si="3"/>
        <v>5800</v>
      </c>
      <c r="G91" s="45"/>
      <c r="H91" s="45"/>
      <c r="I91" s="45"/>
      <c r="J91" s="45"/>
    </row>
    <row r="92" spans="1:10" ht="13.5" customHeight="1" x14ac:dyDescent="0.2">
      <c r="A92" s="81">
        <v>50161509</v>
      </c>
      <c r="B92" s="69" t="str">
        <f t="shared" ca="1" si="2"/>
        <v>Azucares naturales o productos endulzantes</v>
      </c>
      <c r="C92" s="81" t="s">
        <v>4735</v>
      </c>
      <c r="D92" s="81">
        <v>30</v>
      </c>
      <c r="E92" s="71">
        <v>200</v>
      </c>
      <c r="F92" s="70">
        <f t="shared" ca="1" si="3"/>
        <v>6000</v>
      </c>
      <c r="G92" s="45"/>
      <c r="H92" s="45"/>
      <c r="I92" s="45"/>
      <c r="J92" s="45"/>
    </row>
    <row r="93" spans="1:10" ht="13.5" customHeight="1" x14ac:dyDescent="0.2">
      <c r="A93" s="81">
        <v>50161813</v>
      </c>
      <c r="B93" s="69" t="str">
        <f t="shared" ca="1" si="2"/>
        <v>Chocolate o sustituto de chocolate, confite</v>
      </c>
      <c r="C93" s="81" t="s">
        <v>16989</v>
      </c>
      <c r="D93" s="81">
        <v>5</v>
      </c>
      <c r="E93" s="71">
        <v>400</v>
      </c>
      <c r="F93" s="70">
        <f t="shared" ca="1" si="3"/>
        <v>2000</v>
      </c>
      <c r="G93" s="45"/>
      <c r="H93" s="45"/>
      <c r="I93" s="45"/>
      <c r="J93" s="45"/>
    </row>
    <row r="94" spans="1:10" ht="13.5" customHeight="1" x14ac:dyDescent="0.2">
      <c r="A94" s="81">
        <v>50161813</v>
      </c>
      <c r="B94" s="69" t="str">
        <f t="shared" ca="1" si="2"/>
        <v>Chocolate o sustituto de chocolate, confite</v>
      </c>
      <c r="C94" s="81" t="s">
        <v>1449</v>
      </c>
      <c r="D94" s="81">
        <v>8</v>
      </c>
      <c r="E94" s="71">
        <v>500</v>
      </c>
      <c r="F94" s="70">
        <f t="shared" ca="1" si="3"/>
        <v>4000</v>
      </c>
      <c r="G94" s="45"/>
      <c r="H94" s="45"/>
      <c r="I94" s="45"/>
      <c r="J94" s="45"/>
    </row>
    <row r="95" spans="1:10" ht="13.5" customHeight="1" x14ac:dyDescent="0.2">
      <c r="A95" s="81">
        <v>50161814</v>
      </c>
      <c r="B95" s="69" t="str">
        <f t="shared" ca="1" si="2"/>
        <v>Azúcar o sustituto de azúcar, confite</v>
      </c>
      <c r="C95" s="81" t="s">
        <v>4735</v>
      </c>
      <c r="D95" s="81">
        <v>3</v>
      </c>
      <c r="E95" s="71">
        <v>180</v>
      </c>
      <c r="F95" s="70">
        <f t="shared" ca="1" si="3"/>
        <v>540</v>
      </c>
      <c r="G95" s="45"/>
      <c r="H95" s="45"/>
      <c r="I95" s="45"/>
      <c r="J95" s="45"/>
    </row>
    <row r="96" spans="1:10" ht="13.5" customHeight="1" x14ac:dyDescent="0.2">
      <c r="A96" s="81">
        <v>50161814</v>
      </c>
      <c r="B96" s="69" t="str">
        <f t="shared" ca="1" si="2"/>
        <v>Azúcar o sustituto de azúcar, confite</v>
      </c>
      <c r="C96" s="81" t="s">
        <v>4735</v>
      </c>
      <c r="D96" s="81">
        <v>3</v>
      </c>
      <c r="E96" s="71">
        <v>500</v>
      </c>
      <c r="F96" s="70">
        <f t="shared" ca="1" si="3"/>
        <v>1500</v>
      </c>
      <c r="G96" s="45"/>
      <c r="H96" s="45"/>
      <c r="I96" s="45"/>
      <c r="J96" s="45"/>
    </row>
    <row r="97" spans="1:10" ht="13.5" customHeight="1" x14ac:dyDescent="0.2">
      <c r="A97" s="81">
        <v>50171549</v>
      </c>
      <c r="B97" s="69" t="str">
        <f t="shared" ca="1" si="2"/>
        <v>Hierbas secas</v>
      </c>
      <c r="C97" s="81" t="s">
        <v>4735</v>
      </c>
      <c r="D97" s="81">
        <v>1</v>
      </c>
      <c r="E97" s="71">
        <v>350</v>
      </c>
      <c r="F97" s="70">
        <f t="shared" ca="1" si="3"/>
        <v>350</v>
      </c>
      <c r="G97" s="45"/>
      <c r="H97" s="45"/>
      <c r="I97" s="45"/>
      <c r="J97" s="45"/>
    </row>
    <row r="98" spans="1:10" ht="13.5" customHeight="1" x14ac:dyDescent="0.2">
      <c r="A98" s="81">
        <v>50171549</v>
      </c>
      <c r="B98" s="69" t="str">
        <f t="shared" ca="1" si="2"/>
        <v>Hierbas secas</v>
      </c>
      <c r="C98" s="81" t="s">
        <v>4735</v>
      </c>
      <c r="D98" s="81">
        <v>2</v>
      </c>
      <c r="E98" s="71">
        <v>650</v>
      </c>
      <c r="F98" s="70">
        <f t="shared" ca="1" si="3"/>
        <v>1300</v>
      </c>
      <c r="G98" s="45"/>
      <c r="H98" s="45"/>
      <c r="I98" s="45"/>
      <c r="J98" s="45"/>
    </row>
    <row r="99" spans="1:10" ht="13.5" customHeight="1" x14ac:dyDescent="0.2">
      <c r="A99" s="81">
        <v>50171550</v>
      </c>
      <c r="B99" s="69" t="str">
        <f t="shared" ca="1" si="2"/>
        <v>Especies o extractos</v>
      </c>
      <c r="C99" s="81" t="s">
        <v>15636</v>
      </c>
      <c r="D99" s="81">
        <v>10</v>
      </c>
      <c r="E99" s="71">
        <v>260</v>
      </c>
      <c r="F99" s="70">
        <f t="shared" ca="1" si="3"/>
        <v>2600</v>
      </c>
      <c r="G99" s="45"/>
      <c r="H99" s="45"/>
      <c r="I99" s="45"/>
      <c r="J99" s="45"/>
    </row>
    <row r="100" spans="1:10" ht="13.5" customHeight="1" x14ac:dyDescent="0.2">
      <c r="A100" s="81">
        <v>50181909</v>
      </c>
      <c r="B100" s="69" t="str">
        <f t="shared" ca="1" si="2"/>
        <v>Galletas de soda</v>
      </c>
      <c r="C100" s="81" t="s">
        <v>16989</v>
      </c>
      <c r="D100" s="81">
        <v>25</v>
      </c>
      <c r="E100" s="71">
        <v>250</v>
      </c>
      <c r="F100" s="70">
        <f t="shared" ca="1" si="3"/>
        <v>6250</v>
      </c>
      <c r="G100" s="45"/>
      <c r="H100" s="45"/>
      <c r="I100" s="45"/>
      <c r="J100" s="45"/>
    </row>
    <row r="101" spans="1:10" ht="13.5" customHeight="1" x14ac:dyDescent="0.2">
      <c r="A101" s="81">
        <v>50192110</v>
      </c>
      <c r="B101" s="69" t="str">
        <f t="shared" ca="1" si="2"/>
        <v>Nueces o fruta disecada</v>
      </c>
      <c r="C101" s="81" t="s">
        <v>15636</v>
      </c>
      <c r="D101" s="81">
        <v>5</v>
      </c>
      <c r="E101" s="71">
        <v>875</v>
      </c>
      <c r="F101" s="70">
        <f t="shared" ca="1" si="3"/>
        <v>4375</v>
      </c>
      <c r="G101" s="45"/>
      <c r="H101" s="45"/>
      <c r="I101" s="45"/>
      <c r="J101" s="45"/>
    </row>
    <row r="102" spans="1:10" ht="13.5" customHeight="1" x14ac:dyDescent="0.2">
      <c r="A102" s="81">
        <v>50192110</v>
      </c>
      <c r="B102" s="69" t="str">
        <f t="shared" ca="1" si="2"/>
        <v>Nueces o fruta disecada</v>
      </c>
      <c r="C102" s="81" t="s">
        <v>1449</v>
      </c>
      <c r="D102" s="81">
        <v>10</v>
      </c>
      <c r="E102" s="71">
        <v>1200</v>
      </c>
      <c r="F102" s="70">
        <f t="shared" ca="1" si="3"/>
        <v>12000</v>
      </c>
      <c r="G102" s="45"/>
      <c r="H102" s="45"/>
      <c r="I102" s="45"/>
      <c r="J102" s="45"/>
    </row>
    <row r="103" spans="1:10" ht="13.5" customHeight="1" x14ac:dyDescent="0.2">
      <c r="A103" s="81">
        <v>50192303</v>
      </c>
      <c r="B103" s="69" t="str">
        <f t="shared" ca="1" si="2"/>
        <v>Helado de sabor o helado o postre de helado o yogurt congelado</v>
      </c>
      <c r="C103" s="81" t="s">
        <v>1449</v>
      </c>
      <c r="D103" s="81">
        <v>60</v>
      </c>
      <c r="E103" s="71">
        <v>100</v>
      </c>
      <c r="F103" s="70">
        <f t="shared" ca="1" si="3"/>
        <v>6000</v>
      </c>
      <c r="G103" s="45"/>
      <c r="H103" s="45"/>
      <c r="I103" s="45"/>
      <c r="J103" s="45"/>
    </row>
    <row r="104" spans="1:10" ht="13.5" customHeight="1" x14ac:dyDescent="0.2">
      <c r="A104" s="81">
        <v>50201706</v>
      </c>
      <c r="B104" s="69" t="str">
        <f t="shared" ca="1" si="2"/>
        <v>Café</v>
      </c>
      <c r="C104" s="81" t="s">
        <v>4735</v>
      </c>
      <c r="D104" s="81">
        <v>15</v>
      </c>
      <c r="E104" s="71">
        <v>4500</v>
      </c>
      <c r="F104" s="70">
        <f t="shared" ca="1" si="3"/>
        <v>67500</v>
      </c>
      <c r="G104" s="45"/>
      <c r="H104" s="45"/>
      <c r="I104" s="45"/>
      <c r="J104" s="45"/>
    </row>
    <row r="105" spans="1:10" ht="13.5" customHeight="1" x14ac:dyDescent="0.2">
      <c r="A105" s="81">
        <v>50201711</v>
      </c>
      <c r="B105" s="69" t="str">
        <f t="shared" ca="1" si="2"/>
        <v>Té instantáneo</v>
      </c>
      <c r="C105" s="81" t="s">
        <v>1449</v>
      </c>
      <c r="D105" s="81">
        <v>8</v>
      </c>
      <c r="E105" s="71">
        <v>700</v>
      </c>
      <c r="F105" s="70">
        <f t="shared" ca="1" si="3"/>
        <v>5600</v>
      </c>
      <c r="G105" s="45"/>
      <c r="H105" s="45"/>
      <c r="I105" s="45"/>
      <c r="J105" s="45"/>
    </row>
    <row r="106" spans="1:10" ht="13.5" customHeight="1" x14ac:dyDescent="0.2">
      <c r="A106" s="81">
        <v>50201713</v>
      </c>
      <c r="B106" s="69" t="str">
        <f t="shared" ca="1" si="2"/>
        <v>Bolsas de té</v>
      </c>
      <c r="C106" s="81" t="s">
        <v>16989</v>
      </c>
      <c r="D106" s="81">
        <v>30</v>
      </c>
      <c r="E106" s="71">
        <v>350</v>
      </c>
      <c r="F106" s="70">
        <f t="shared" ca="1" si="3"/>
        <v>10500</v>
      </c>
      <c r="G106" s="45"/>
      <c r="H106" s="45"/>
      <c r="I106" s="45"/>
      <c r="J106" s="45"/>
    </row>
    <row r="107" spans="1:10" ht="13.5" customHeight="1" x14ac:dyDescent="0.2">
      <c r="A107" s="81">
        <v>50201714</v>
      </c>
      <c r="B107" s="69" t="str">
        <f t="shared" ca="1" si="2"/>
        <v>Cremas no lácteas</v>
      </c>
      <c r="C107" s="81" t="s">
        <v>4735</v>
      </c>
      <c r="D107" s="81">
        <v>10</v>
      </c>
      <c r="E107" s="71">
        <v>450</v>
      </c>
      <c r="F107" s="70">
        <f t="shared" ca="1" si="3"/>
        <v>4500</v>
      </c>
      <c r="G107" s="45"/>
      <c r="H107" s="45"/>
      <c r="I107" s="45"/>
      <c r="J107" s="45"/>
    </row>
    <row r="108" spans="1:10" ht="13.5" customHeight="1" x14ac:dyDescent="0.2">
      <c r="A108" s="81">
        <v>50202301</v>
      </c>
      <c r="B108" s="69" t="str">
        <f t="shared" ca="1" si="2"/>
        <v>Agua</v>
      </c>
      <c r="C108" s="81" t="s">
        <v>4735</v>
      </c>
      <c r="D108" s="81">
        <v>12</v>
      </c>
      <c r="E108" s="71">
        <v>380</v>
      </c>
      <c r="F108" s="70">
        <f t="shared" ca="1" si="3"/>
        <v>4560</v>
      </c>
      <c r="G108" s="45"/>
      <c r="H108" s="45"/>
      <c r="I108" s="45"/>
      <c r="J108" s="45"/>
    </row>
    <row r="109" spans="1:10" ht="13.5" customHeight="1" x14ac:dyDescent="0.2">
      <c r="A109" s="81">
        <v>50202305</v>
      </c>
      <c r="B109" s="69" t="str">
        <f t="shared" ca="1" si="2"/>
        <v>Jugo fresco</v>
      </c>
      <c r="C109" s="81" t="s">
        <v>1449</v>
      </c>
      <c r="D109" s="81">
        <v>10</v>
      </c>
      <c r="E109" s="71">
        <v>250</v>
      </c>
      <c r="F109" s="70">
        <f t="shared" ca="1" si="3"/>
        <v>2500</v>
      </c>
      <c r="G109" s="45"/>
      <c r="H109" s="45"/>
      <c r="I109" s="45"/>
      <c r="J109" s="45"/>
    </row>
    <row r="110" spans="1:10" ht="13.5" customHeight="1" x14ac:dyDescent="0.2">
      <c r="A110" s="81">
        <v>50202305</v>
      </c>
      <c r="B110" s="69" t="str">
        <f t="shared" ca="1" si="2"/>
        <v>Jugo fresco</v>
      </c>
      <c r="C110" s="81" t="s">
        <v>1449</v>
      </c>
      <c r="D110" s="81">
        <v>60</v>
      </c>
      <c r="E110" s="71">
        <v>130</v>
      </c>
      <c r="F110" s="70">
        <f t="shared" ca="1" si="3"/>
        <v>7800</v>
      </c>
      <c r="G110" s="45"/>
      <c r="H110" s="45"/>
      <c r="I110" s="45"/>
      <c r="J110" s="45"/>
    </row>
    <row r="111" spans="1:10" ht="13.5" customHeight="1" x14ac:dyDescent="0.2">
      <c r="A111" s="81">
        <v>50221101</v>
      </c>
      <c r="B111" s="69" t="str">
        <f t="shared" ca="1" si="2"/>
        <v>Grano de cereal</v>
      </c>
      <c r="C111" s="81" t="s">
        <v>4735</v>
      </c>
      <c r="D111" s="81">
        <v>3</v>
      </c>
      <c r="E111" s="71">
        <v>175</v>
      </c>
      <c r="F111" s="70">
        <f t="shared" ca="1" si="3"/>
        <v>525</v>
      </c>
      <c r="G111" s="45"/>
      <c r="H111" s="45"/>
      <c r="I111" s="45"/>
      <c r="J111" s="45"/>
    </row>
    <row r="112" spans="1:10" ht="13.5" customHeight="1" x14ac:dyDescent="0.2">
      <c r="A112" s="81">
        <v>50221201</v>
      </c>
      <c r="B112" s="69" t="str">
        <f t="shared" ca="1" si="2"/>
        <v>Listo para comer o cereal caliente</v>
      </c>
      <c r="C112" s="81" t="s">
        <v>16989</v>
      </c>
      <c r="D112" s="81">
        <v>14</v>
      </c>
      <c r="E112" s="71">
        <v>900</v>
      </c>
      <c r="F112" s="70">
        <f t="shared" ca="1" si="3"/>
        <v>12600</v>
      </c>
      <c r="G112" s="45"/>
      <c r="H112" s="45"/>
      <c r="I112" s="45"/>
      <c r="J112" s="45"/>
    </row>
    <row r="113" spans="1:10" ht="14.1" customHeight="1" x14ac:dyDescent="0.2">
      <c r="A113" s="45"/>
      <c r="B113" s="45"/>
      <c r="C113" s="45"/>
      <c r="D113" s="45"/>
      <c r="E113" s="73" t="s">
        <v>12551</v>
      </c>
      <c r="F113" s="74">
        <f ca="1">SUM(Table32[MONTO TOTAL ESTIMADO])</f>
        <v>319100</v>
      </c>
      <c r="G113" s="45"/>
      <c r="H113" s="45" t="str">
        <f>C66</f>
        <v>Bienes</v>
      </c>
      <c r="I113" s="45" t="str">
        <f>E66</f>
        <v>MIPYME Mujeres</v>
      </c>
      <c r="J113" s="45" t="str">
        <f>D66</f>
        <v>Compras Menores</v>
      </c>
    </row>
    <row r="114" spans="1:10" ht="14.1" customHeight="1" thickBot="1" x14ac:dyDescent="0.3"/>
    <row r="115" spans="1:10" ht="33.75" customHeight="1" thickBot="1" x14ac:dyDescent="0.25">
      <c r="A115" s="64" t="s">
        <v>16383</v>
      </c>
      <c r="B115" s="64" t="s">
        <v>161</v>
      </c>
      <c r="C115" s="64" t="s">
        <v>11725</v>
      </c>
      <c r="D115" s="64" t="s">
        <v>14379</v>
      </c>
      <c r="E115" s="64" t="s">
        <v>10963</v>
      </c>
      <c r="F115" s="64" t="s">
        <v>11096</v>
      </c>
      <c r="G115" s="45"/>
      <c r="H115" s="45"/>
      <c r="I115" s="45"/>
      <c r="J115" s="45"/>
    </row>
    <row r="116" spans="1:10" ht="13.5" customHeight="1" thickBot="1" x14ac:dyDescent="0.25">
      <c r="A116" s="66" t="s">
        <v>18834</v>
      </c>
      <c r="B116" s="66" t="s">
        <v>18832</v>
      </c>
      <c r="C116" s="66" t="s">
        <v>17798</v>
      </c>
      <c r="D116" s="66" t="s">
        <v>17483</v>
      </c>
      <c r="E116" s="66" t="s">
        <v>8856</v>
      </c>
      <c r="F116" s="66"/>
      <c r="G116" s="45"/>
      <c r="H116" s="45"/>
      <c r="I116" s="45"/>
      <c r="J116" s="45"/>
    </row>
    <row r="117" spans="1:10" ht="14.1" customHeight="1" thickBot="1" x14ac:dyDescent="0.25">
      <c r="A117" s="89" t="s">
        <v>14829</v>
      </c>
      <c r="B117" s="67" t="s">
        <v>8529</v>
      </c>
      <c r="C117" s="76">
        <v>44746</v>
      </c>
      <c r="D117" s="89" t="s">
        <v>9387</v>
      </c>
      <c r="E117" s="67" t="s">
        <v>13094</v>
      </c>
      <c r="F117" s="66" t="s">
        <v>3080</v>
      </c>
      <c r="G117" s="45"/>
      <c r="H117" s="45"/>
      <c r="I117" s="45"/>
      <c r="J117" s="45"/>
    </row>
    <row r="118" spans="1:10" ht="14.1" customHeight="1" thickBot="1" x14ac:dyDescent="0.25">
      <c r="A118" s="90"/>
      <c r="B118" s="67" t="s">
        <v>1786</v>
      </c>
      <c r="C118" s="65">
        <f>IF(C117="","",IF(AND(MONTH(C117)&gt;=1,MONTH(C117)&lt;=3),1,IF(AND(MONTH(C117)&gt;=4,MONTH(C117)&lt;=6),2,IF(AND(MONTH(C117)&gt;=7,MONTH(C117)&lt;=9),3,4))))</f>
        <v>3</v>
      </c>
      <c r="D118" s="90"/>
      <c r="E118" s="67" t="s">
        <v>2417</v>
      </c>
      <c r="F118" s="66" t="s">
        <v>11113</v>
      </c>
      <c r="G118" s="45"/>
      <c r="H118" s="45"/>
      <c r="I118" s="45"/>
      <c r="J118" s="45"/>
    </row>
    <row r="119" spans="1:10" ht="14.1" customHeight="1" thickBot="1" x14ac:dyDescent="0.25">
      <c r="A119" s="90"/>
      <c r="B119" s="67" t="s">
        <v>12943</v>
      </c>
      <c r="C119" s="76">
        <v>44747</v>
      </c>
      <c r="D119" s="90"/>
      <c r="E119" s="67" t="s">
        <v>3073</v>
      </c>
      <c r="F119" s="66" t="s">
        <v>11113</v>
      </c>
      <c r="G119" s="45"/>
      <c r="H119" s="45"/>
      <c r="I119" s="45"/>
      <c r="J119" s="45"/>
    </row>
    <row r="120" spans="1:10" ht="14.1" customHeight="1" thickBot="1" x14ac:dyDescent="0.25">
      <c r="A120" s="90"/>
      <c r="B120" s="67" t="s">
        <v>1786</v>
      </c>
      <c r="C120" s="65">
        <f>IF(C119="","",IF(AND(MONTH(C119)&gt;=1,MONTH(C119)&lt;=3),1,IF(AND(MONTH(C119)&gt;=4,MONTH(C119)&lt;=6),2,IF(AND(MONTH(C119)&gt;=7,MONTH(C119)&lt;=9),3,4))))</f>
        <v>3</v>
      </c>
      <c r="D120" s="90"/>
      <c r="E120" s="67" t="s">
        <v>13193</v>
      </c>
      <c r="F120" s="66" t="s">
        <v>11113</v>
      </c>
      <c r="G120" s="45"/>
      <c r="H120" s="45"/>
      <c r="I120" s="45"/>
      <c r="J120" s="45"/>
    </row>
    <row r="121" spans="1:10" ht="14.1" customHeight="1" thickBot="1" x14ac:dyDescent="0.25">
      <c r="A121" s="45"/>
      <c r="B121" s="45"/>
      <c r="C121" s="45"/>
      <c r="D121" s="45"/>
      <c r="E121" s="45"/>
      <c r="F121" s="45"/>
      <c r="G121" s="45"/>
      <c r="H121" s="45"/>
      <c r="I121" s="45"/>
      <c r="J121" s="45"/>
    </row>
    <row r="122" spans="1:10" ht="14.1" customHeight="1" thickBot="1" x14ac:dyDescent="0.25">
      <c r="A122" s="72" t="s">
        <v>15735</v>
      </c>
      <c r="B122" s="72" t="s">
        <v>16146</v>
      </c>
      <c r="C122" s="72" t="s">
        <v>15641</v>
      </c>
      <c r="D122" s="72" t="s">
        <v>15251</v>
      </c>
      <c r="E122" s="72" t="s">
        <v>6933</v>
      </c>
      <c r="F122" s="72" t="s">
        <v>15280</v>
      </c>
      <c r="G122" s="45"/>
      <c r="H122" s="45"/>
      <c r="I122" s="45"/>
      <c r="J122" s="45"/>
    </row>
    <row r="123" spans="1:10" ht="14.1" customHeight="1" x14ac:dyDescent="0.2">
      <c r="A123" s="81">
        <v>10151803</v>
      </c>
      <c r="B123" s="69" t="str">
        <f t="shared" ref="B123:B162" ca="1" si="4">IFERROR(INDEX(UNSPSCDes,MATCH(INDIRECT(ADDRESS(ROW(),COLUMN()-1,4)),UNSPSCCode,0)),"")</f>
        <v>Semillas o plántulas de canela</v>
      </c>
      <c r="C123" s="81" t="s">
        <v>15636</v>
      </c>
      <c r="D123" s="81">
        <v>4</v>
      </c>
      <c r="E123" s="71">
        <v>375</v>
      </c>
      <c r="F123" s="70">
        <f t="shared" ref="F123:F162" ca="1" si="5">INDIRECT(ADDRESS(ROW(),COLUMN()-2,4))*INDIRECT(ADDRESS(ROW(),COLUMN()-1,4))</f>
        <v>1500</v>
      </c>
      <c r="G123" s="45"/>
      <c r="H123" s="45"/>
      <c r="I123" s="45"/>
      <c r="J123" s="45"/>
    </row>
    <row r="124" spans="1:10" ht="13.5" customHeight="1" x14ac:dyDescent="0.2">
      <c r="A124" s="81">
        <v>10151806</v>
      </c>
      <c r="B124" s="69" t="str">
        <f t="shared" ca="1" si="4"/>
        <v>Semillas o plántulas de jengibre</v>
      </c>
      <c r="C124" s="81" t="s">
        <v>15636</v>
      </c>
      <c r="D124" s="81">
        <v>5</v>
      </c>
      <c r="E124" s="71">
        <v>350</v>
      </c>
      <c r="F124" s="70">
        <f t="shared" ca="1" si="5"/>
        <v>1750</v>
      </c>
      <c r="G124" s="45"/>
      <c r="H124" s="45"/>
      <c r="I124" s="45"/>
      <c r="J124" s="45"/>
    </row>
    <row r="125" spans="1:10" ht="13.5" customHeight="1" x14ac:dyDescent="0.2">
      <c r="A125" s="81">
        <v>10152001</v>
      </c>
      <c r="B125" s="69" t="str">
        <f t="shared" ca="1" si="4"/>
        <v>Semillas o esquejes de árboles frutales</v>
      </c>
      <c r="C125" s="81" t="s">
        <v>15636</v>
      </c>
      <c r="D125" s="81">
        <v>10</v>
      </c>
      <c r="E125" s="71">
        <v>270</v>
      </c>
      <c r="F125" s="70">
        <f t="shared" ca="1" si="5"/>
        <v>2700</v>
      </c>
      <c r="G125" s="45"/>
      <c r="H125" s="45"/>
      <c r="I125" s="45"/>
      <c r="J125" s="45"/>
    </row>
    <row r="126" spans="1:10" ht="13.5" customHeight="1" x14ac:dyDescent="0.2">
      <c r="A126" s="81">
        <v>10161904</v>
      </c>
      <c r="B126" s="69" t="str">
        <f t="shared" ca="1" si="4"/>
        <v>Flores secas</v>
      </c>
      <c r="C126" s="81" t="s">
        <v>15636</v>
      </c>
      <c r="D126" s="81">
        <v>2</v>
      </c>
      <c r="E126" s="71">
        <v>1300</v>
      </c>
      <c r="F126" s="70">
        <f t="shared" ca="1" si="5"/>
        <v>2600</v>
      </c>
      <c r="G126" s="45"/>
      <c r="H126" s="45"/>
      <c r="I126" s="45"/>
      <c r="J126" s="45"/>
    </row>
    <row r="127" spans="1:10" ht="13.5" customHeight="1" x14ac:dyDescent="0.2">
      <c r="A127" s="81">
        <v>10161904</v>
      </c>
      <c r="B127" s="69" t="str">
        <f t="shared" ca="1" si="4"/>
        <v>Flores secas</v>
      </c>
      <c r="C127" s="81" t="s">
        <v>15636</v>
      </c>
      <c r="D127" s="81">
        <v>4</v>
      </c>
      <c r="E127" s="71">
        <v>375</v>
      </c>
      <c r="F127" s="70">
        <f t="shared" ca="1" si="5"/>
        <v>1500</v>
      </c>
      <c r="G127" s="45"/>
      <c r="H127" s="45"/>
      <c r="I127" s="45"/>
      <c r="J127" s="45"/>
    </row>
    <row r="128" spans="1:10" ht="13.5" customHeight="1" x14ac:dyDescent="0.2">
      <c r="A128" s="81">
        <v>50101634</v>
      </c>
      <c r="B128" s="69" t="str">
        <f t="shared" ca="1" si="4"/>
        <v>Fruta fresca</v>
      </c>
      <c r="C128" s="81" t="s">
        <v>15636</v>
      </c>
      <c r="D128" s="81">
        <v>30</v>
      </c>
      <c r="E128" s="71">
        <v>430</v>
      </c>
      <c r="F128" s="70">
        <f t="shared" ca="1" si="5"/>
        <v>12900</v>
      </c>
      <c r="G128" s="45"/>
      <c r="H128" s="45"/>
      <c r="I128" s="45"/>
      <c r="J128" s="45"/>
    </row>
    <row r="129" spans="1:10" ht="13.5" customHeight="1" x14ac:dyDescent="0.2">
      <c r="A129" s="81">
        <v>50101634</v>
      </c>
      <c r="B129" s="69" t="str">
        <f t="shared" ca="1" si="4"/>
        <v>Fruta fresca</v>
      </c>
      <c r="C129" s="81" t="s">
        <v>4735</v>
      </c>
      <c r="D129" s="81">
        <v>20</v>
      </c>
      <c r="E129" s="71">
        <v>600</v>
      </c>
      <c r="F129" s="70">
        <f t="shared" ca="1" si="5"/>
        <v>12000</v>
      </c>
      <c r="G129" s="45"/>
      <c r="H129" s="45"/>
      <c r="I129" s="45"/>
      <c r="J129" s="45"/>
    </row>
    <row r="130" spans="1:10" ht="13.5" customHeight="1" x14ac:dyDescent="0.2">
      <c r="A130" s="81">
        <v>50101717</v>
      </c>
      <c r="B130" s="69" t="str">
        <f t="shared" ca="1" si="4"/>
        <v>Nueces y semillas sin cascara</v>
      </c>
      <c r="C130" s="81" t="s">
        <v>1449</v>
      </c>
      <c r="D130" s="81">
        <v>5</v>
      </c>
      <c r="E130" s="71">
        <v>850</v>
      </c>
      <c r="F130" s="70">
        <f t="shared" ca="1" si="5"/>
        <v>4250</v>
      </c>
      <c r="G130" s="45"/>
      <c r="H130" s="45"/>
      <c r="I130" s="45"/>
      <c r="J130" s="45"/>
    </row>
    <row r="131" spans="1:10" ht="13.5" customHeight="1" x14ac:dyDescent="0.2">
      <c r="A131" s="81">
        <v>50101717</v>
      </c>
      <c r="B131" s="69" t="str">
        <f t="shared" ca="1" si="4"/>
        <v>Nueces y semillas sin cascara</v>
      </c>
      <c r="C131" s="81" t="s">
        <v>1449</v>
      </c>
      <c r="D131" s="81">
        <v>5</v>
      </c>
      <c r="E131" s="71">
        <v>1600</v>
      </c>
      <c r="F131" s="70">
        <f t="shared" ca="1" si="5"/>
        <v>8000</v>
      </c>
      <c r="G131" s="45"/>
      <c r="H131" s="45"/>
      <c r="I131" s="45"/>
      <c r="J131" s="45"/>
    </row>
    <row r="132" spans="1:10" ht="13.5" customHeight="1" x14ac:dyDescent="0.2">
      <c r="A132" s="81">
        <v>50112001</v>
      </c>
      <c r="B132" s="69" t="str">
        <f t="shared" ca="1" si="4"/>
        <v>Carnes procesadas y preparadas fresco</v>
      </c>
      <c r="C132" s="81" t="s">
        <v>15636</v>
      </c>
      <c r="D132" s="81">
        <v>50</v>
      </c>
      <c r="E132" s="71">
        <v>450</v>
      </c>
      <c r="F132" s="70">
        <f t="shared" ca="1" si="5"/>
        <v>22500</v>
      </c>
      <c r="G132" s="45"/>
      <c r="H132" s="45"/>
      <c r="I132" s="45"/>
      <c r="J132" s="45"/>
    </row>
    <row r="133" spans="1:10" ht="13.5" customHeight="1" x14ac:dyDescent="0.2">
      <c r="A133" s="81">
        <v>50131702</v>
      </c>
      <c r="B133" s="69" t="str">
        <f t="shared" ca="1" si="4"/>
        <v>Productos de leche o mantequilla de estante</v>
      </c>
      <c r="C133" s="81" t="s">
        <v>16989</v>
      </c>
      <c r="D133" s="81">
        <v>2</v>
      </c>
      <c r="E133" s="71">
        <v>3550</v>
      </c>
      <c r="F133" s="70">
        <f t="shared" ca="1" si="5"/>
        <v>7100</v>
      </c>
      <c r="G133" s="45"/>
      <c r="H133" s="45"/>
      <c r="I133" s="45"/>
      <c r="J133" s="45"/>
    </row>
    <row r="134" spans="1:10" ht="13.5" customHeight="1" x14ac:dyDescent="0.2">
      <c r="A134" s="81">
        <v>50131702</v>
      </c>
      <c r="B134" s="69" t="str">
        <f t="shared" ca="1" si="4"/>
        <v>Productos de leche o mantequilla de estante</v>
      </c>
      <c r="C134" s="81" t="s">
        <v>1327</v>
      </c>
      <c r="D134" s="81">
        <v>2</v>
      </c>
      <c r="E134" s="71">
        <v>1450</v>
      </c>
      <c r="F134" s="70">
        <f t="shared" ca="1" si="5"/>
        <v>2900</v>
      </c>
      <c r="G134" s="45"/>
      <c r="H134" s="45"/>
      <c r="I134" s="45"/>
      <c r="J134" s="45"/>
    </row>
    <row r="135" spans="1:10" ht="13.5" customHeight="1" x14ac:dyDescent="0.2">
      <c r="A135" s="81">
        <v>50131702</v>
      </c>
      <c r="B135" s="69" t="str">
        <f t="shared" ca="1" si="4"/>
        <v>Productos de leche o mantequilla de estante</v>
      </c>
      <c r="C135" s="81" t="s">
        <v>1327</v>
      </c>
      <c r="D135" s="81">
        <v>6</v>
      </c>
      <c r="E135" s="71">
        <v>1350</v>
      </c>
      <c r="F135" s="70">
        <f t="shared" ca="1" si="5"/>
        <v>8100</v>
      </c>
      <c r="G135" s="45"/>
      <c r="H135" s="45"/>
      <c r="I135" s="45"/>
      <c r="J135" s="45"/>
    </row>
    <row r="136" spans="1:10" ht="13.5" customHeight="1" x14ac:dyDescent="0.2">
      <c r="A136" s="81">
        <v>50131702</v>
      </c>
      <c r="B136" s="69" t="str">
        <f t="shared" ca="1" si="4"/>
        <v>Productos de leche o mantequilla de estante</v>
      </c>
      <c r="C136" s="81" t="s">
        <v>1327</v>
      </c>
      <c r="D136" s="81">
        <v>10</v>
      </c>
      <c r="E136" s="71">
        <v>1350</v>
      </c>
      <c r="F136" s="70">
        <f t="shared" ca="1" si="5"/>
        <v>13500</v>
      </c>
      <c r="G136" s="45"/>
      <c r="H136" s="45"/>
      <c r="I136" s="45"/>
      <c r="J136" s="45"/>
    </row>
    <row r="137" spans="1:10" ht="13.5" customHeight="1" x14ac:dyDescent="0.2">
      <c r="A137" s="81">
        <v>50131702</v>
      </c>
      <c r="B137" s="69" t="str">
        <f t="shared" ca="1" si="4"/>
        <v>Productos de leche o mantequilla de estante</v>
      </c>
      <c r="C137" s="81" t="s">
        <v>1449</v>
      </c>
      <c r="D137" s="81">
        <v>50</v>
      </c>
      <c r="E137" s="71">
        <v>60</v>
      </c>
      <c r="F137" s="70">
        <f t="shared" ca="1" si="5"/>
        <v>3000</v>
      </c>
      <c r="G137" s="45"/>
      <c r="H137" s="45"/>
      <c r="I137" s="45"/>
      <c r="J137" s="45"/>
    </row>
    <row r="138" spans="1:10" ht="13.5" customHeight="1" x14ac:dyDescent="0.2">
      <c r="A138" s="81">
        <v>50131801</v>
      </c>
      <c r="B138" s="69" t="str">
        <f t="shared" ca="1" si="4"/>
        <v>Queso natural</v>
      </c>
      <c r="C138" s="81" t="s">
        <v>15636</v>
      </c>
      <c r="D138" s="81">
        <v>10</v>
      </c>
      <c r="E138" s="71">
        <v>500</v>
      </c>
      <c r="F138" s="70">
        <f t="shared" ca="1" si="5"/>
        <v>5000</v>
      </c>
      <c r="G138" s="45"/>
      <c r="H138" s="45"/>
      <c r="I138" s="45"/>
      <c r="J138" s="45"/>
    </row>
    <row r="139" spans="1:10" ht="13.5" customHeight="1" x14ac:dyDescent="0.2">
      <c r="A139" s="81">
        <v>50131802</v>
      </c>
      <c r="B139" s="69" t="str">
        <f t="shared" ca="1" si="4"/>
        <v>Queso procesado</v>
      </c>
      <c r="C139" s="81" t="s">
        <v>15636</v>
      </c>
      <c r="D139" s="81">
        <v>70</v>
      </c>
      <c r="E139" s="71">
        <v>500</v>
      </c>
      <c r="F139" s="70">
        <f t="shared" ca="1" si="5"/>
        <v>35000</v>
      </c>
      <c r="G139" s="45"/>
      <c r="H139" s="45"/>
      <c r="I139" s="45"/>
      <c r="J139" s="45"/>
    </row>
    <row r="140" spans="1:10" ht="13.5" customHeight="1" x14ac:dyDescent="0.2">
      <c r="A140" s="81">
        <v>50151513</v>
      </c>
      <c r="B140" s="69" t="str">
        <f t="shared" ca="1" si="4"/>
        <v>Aceites vegetales o  de planta comestibles</v>
      </c>
      <c r="C140" s="81" t="s">
        <v>1449</v>
      </c>
      <c r="D140" s="81">
        <v>10</v>
      </c>
      <c r="E140" s="71">
        <v>600</v>
      </c>
      <c r="F140" s="70">
        <f t="shared" ca="1" si="5"/>
        <v>6000</v>
      </c>
      <c r="G140" s="45"/>
      <c r="H140" s="45"/>
      <c r="I140" s="45"/>
      <c r="J140" s="45"/>
    </row>
    <row r="141" spans="1:10" ht="13.5" customHeight="1" x14ac:dyDescent="0.2">
      <c r="A141" s="81">
        <v>50161509</v>
      </c>
      <c r="B141" s="69" t="str">
        <f t="shared" ca="1" si="4"/>
        <v>Azucares naturales o productos endulzantes</v>
      </c>
      <c r="C141" s="81" t="s">
        <v>15636</v>
      </c>
      <c r="D141" s="81">
        <v>40</v>
      </c>
      <c r="E141" s="71">
        <v>290</v>
      </c>
      <c r="F141" s="70">
        <f t="shared" ca="1" si="5"/>
        <v>11600</v>
      </c>
      <c r="G141" s="45"/>
      <c r="H141" s="45"/>
      <c r="I141" s="45"/>
      <c r="J141" s="45"/>
    </row>
    <row r="142" spans="1:10" ht="13.5" customHeight="1" x14ac:dyDescent="0.2">
      <c r="A142" s="81">
        <v>50161509</v>
      </c>
      <c r="B142" s="69" t="str">
        <f t="shared" ca="1" si="4"/>
        <v>Azucares naturales o productos endulzantes</v>
      </c>
      <c r="C142" s="81" t="s">
        <v>4735</v>
      </c>
      <c r="D142" s="81">
        <v>60</v>
      </c>
      <c r="E142" s="71">
        <v>200</v>
      </c>
      <c r="F142" s="70">
        <f t="shared" ca="1" si="5"/>
        <v>12000</v>
      </c>
      <c r="G142" s="45"/>
      <c r="H142" s="45"/>
      <c r="I142" s="45"/>
      <c r="J142" s="45"/>
    </row>
    <row r="143" spans="1:10" ht="13.5" customHeight="1" x14ac:dyDescent="0.2">
      <c r="A143" s="81">
        <v>50161813</v>
      </c>
      <c r="B143" s="69" t="str">
        <f t="shared" ca="1" si="4"/>
        <v>Chocolate o sustituto de chocolate, confite</v>
      </c>
      <c r="C143" s="81" t="s">
        <v>16989</v>
      </c>
      <c r="D143" s="81">
        <v>5</v>
      </c>
      <c r="E143" s="71">
        <v>400</v>
      </c>
      <c r="F143" s="70">
        <f t="shared" ca="1" si="5"/>
        <v>2000</v>
      </c>
      <c r="G143" s="45"/>
      <c r="H143" s="45"/>
      <c r="I143" s="45"/>
      <c r="J143" s="45"/>
    </row>
    <row r="144" spans="1:10" ht="13.5" customHeight="1" x14ac:dyDescent="0.2">
      <c r="A144" s="81">
        <v>50161813</v>
      </c>
      <c r="B144" s="69" t="str">
        <f t="shared" ca="1" si="4"/>
        <v>Chocolate o sustituto de chocolate, confite</v>
      </c>
      <c r="C144" s="81" t="s">
        <v>1449</v>
      </c>
      <c r="D144" s="81">
        <v>8</v>
      </c>
      <c r="E144" s="71">
        <v>500</v>
      </c>
      <c r="F144" s="70">
        <f t="shared" ca="1" si="5"/>
        <v>4000</v>
      </c>
      <c r="G144" s="45"/>
      <c r="H144" s="45"/>
      <c r="I144" s="45"/>
      <c r="J144" s="45"/>
    </row>
    <row r="145" spans="1:10" ht="13.5" customHeight="1" x14ac:dyDescent="0.2">
      <c r="A145" s="81">
        <v>50161814</v>
      </c>
      <c r="B145" s="69" t="str">
        <f t="shared" ca="1" si="4"/>
        <v>Azúcar o sustituto de azúcar, confite</v>
      </c>
      <c r="C145" s="81" t="s">
        <v>4735</v>
      </c>
      <c r="D145" s="81">
        <v>3</v>
      </c>
      <c r="E145" s="71">
        <v>180</v>
      </c>
      <c r="F145" s="70">
        <f t="shared" ca="1" si="5"/>
        <v>540</v>
      </c>
      <c r="G145" s="45"/>
      <c r="H145" s="45"/>
      <c r="I145" s="45"/>
      <c r="J145" s="45"/>
    </row>
    <row r="146" spans="1:10" ht="13.5" customHeight="1" x14ac:dyDescent="0.2">
      <c r="A146" s="81">
        <v>50161814</v>
      </c>
      <c r="B146" s="69" t="str">
        <f t="shared" ca="1" si="4"/>
        <v>Azúcar o sustituto de azúcar, confite</v>
      </c>
      <c r="C146" s="81" t="s">
        <v>4735</v>
      </c>
      <c r="D146" s="81">
        <v>3</v>
      </c>
      <c r="E146" s="71">
        <v>500</v>
      </c>
      <c r="F146" s="70">
        <f t="shared" ca="1" si="5"/>
        <v>1500</v>
      </c>
      <c r="G146" s="45"/>
      <c r="H146" s="45"/>
      <c r="I146" s="45"/>
      <c r="J146" s="45"/>
    </row>
    <row r="147" spans="1:10" ht="13.5" customHeight="1" x14ac:dyDescent="0.2">
      <c r="A147" s="81">
        <v>50171549</v>
      </c>
      <c r="B147" s="69" t="str">
        <f t="shared" ca="1" si="4"/>
        <v>Hierbas secas</v>
      </c>
      <c r="C147" s="81" t="s">
        <v>15636</v>
      </c>
      <c r="D147" s="81">
        <v>1</v>
      </c>
      <c r="E147" s="71">
        <v>350</v>
      </c>
      <c r="F147" s="70">
        <f t="shared" ca="1" si="5"/>
        <v>350</v>
      </c>
      <c r="G147" s="45"/>
      <c r="H147" s="45"/>
      <c r="I147" s="45"/>
      <c r="J147" s="45"/>
    </row>
    <row r="148" spans="1:10" ht="13.5" customHeight="1" x14ac:dyDescent="0.2">
      <c r="A148" s="81">
        <v>50171549</v>
      </c>
      <c r="B148" s="69" t="str">
        <f t="shared" ca="1" si="4"/>
        <v>Hierbas secas</v>
      </c>
      <c r="C148" s="81" t="s">
        <v>15636</v>
      </c>
      <c r="D148" s="81">
        <v>2</v>
      </c>
      <c r="E148" s="71">
        <v>650</v>
      </c>
      <c r="F148" s="70">
        <f t="shared" ca="1" si="5"/>
        <v>1300</v>
      </c>
      <c r="G148" s="45"/>
      <c r="H148" s="45"/>
      <c r="I148" s="45"/>
      <c r="J148" s="45"/>
    </row>
    <row r="149" spans="1:10" ht="13.5" customHeight="1" x14ac:dyDescent="0.2">
      <c r="A149" s="81">
        <v>50171550</v>
      </c>
      <c r="B149" s="69" t="str">
        <f t="shared" ca="1" si="4"/>
        <v>Especies o extractos</v>
      </c>
      <c r="C149" s="81" t="s">
        <v>15636</v>
      </c>
      <c r="D149" s="81">
        <v>10</v>
      </c>
      <c r="E149" s="71">
        <v>260</v>
      </c>
      <c r="F149" s="70">
        <f t="shared" ca="1" si="5"/>
        <v>2600</v>
      </c>
      <c r="G149" s="45"/>
      <c r="H149" s="45"/>
      <c r="I149" s="45"/>
      <c r="J149" s="45"/>
    </row>
    <row r="150" spans="1:10" ht="13.5" customHeight="1" x14ac:dyDescent="0.2">
      <c r="A150" s="81">
        <v>50181909</v>
      </c>
      <c r="B150" s="69" t="str">
        <f t="shared" ca="1" si="4"/>
        <v>Galletas de soda</v>
      </c>
      <c r="C150" s="81" t="s">
        <v>16989</v>
      </c>
      <c r="D150" s="81">
        <v>25</v>
      </c>
      <c r="E150" s="71">
        <v>250</v>
      </c>
      <c r="F150" s="70">
        <f t="shared" ca="1" si="5"/>
        <v>6250</v>
      </c>
      <c r="G150" s="45"/>
      <c r="H150" s="45"/>
      <c r="I150" s="45"/>
      <c r="J150" s="45"/>
    </row>
    <row r="151" spans="1:10" ht="13.5" customHeight="1" x14ac:dyDescent="0.2">
      <c r="A151" s="81">
        <v>50192110</v>
      </c>
      <c r="B151" s="69" t="str">
        <f t="shared" ca="1" si="4"/>
        <v>Nueces o fruta disecada</v>
      </c>
      <c r="C151" s="81" t="s">
        <v>15636</v>
      </c>
      <c r="D151" s="81">
        <v>5</v>
      </c>
      <c r="E151" s="71">
        <v>875</v>
      </c>
      <c r="F151" s="70">
        <f t="shared" ca="1" si="5"/>
        <v>4375</v>
      </c>
      <c r="G151" s="45"/>
      <c r="H151" s="45"/>
      <c r="I151" s="45"/>
      <c r="J151" s="45"/>
    </row>
    <row r="152" spans="1:10" ht="13.5" customHeight="1" x14ac:dyDescent="0.2">
      <c r="A152" s="81">
        <v>50192110</v>
      </c>
      <c r="B152" s="69" t="str">
        <f t="shared" ca="1" si="4"/>
        <v>Nueces o fruta disecada</v>
      </c>
      <c r="C152" s="81" t="s">
        <v>1449</v>
      </c>
      <c r="D152" s="81">
        <v>10</v>
      </c>
      <c r="E152" s="71">
        <v>1200</v>
      </c>
      <c r="F152" s="70">
        <f t="shared" ca="1" si="5"/>
        <v>12000</v>
      </c>
      <c r="G152" s="45"/>
      <c r="H152" s="45"/>
      <c r="I152" s="45"/>
      <c r="J152" s="45"/>
    </row>
    <row r="153" spans="1:10" ht="13.5" customHeight="1" x14ac:dyDescent="0.2">
      <c r="A153" s="81">
        <v>50192303</v>
      </c>
      <c r="B153" s="69" t="str">
        <f t="shared" ca="1" si="4"/>
        <v>Helado de sabor o helado o postre de helado o yogurt congelado</v>
      </c>
      <c r="C153" s="81" t="s">
        <v>1449</v>
      </c>
      <c r="D153" s="81">
        <v>60</v>
      </c>
      <c r="E153" s="71">
        <v>100</v>
      </c>
      <c r="F153" s="70">
        <f t="shared" ca="1" si="5"/>
        <v>6000</v>
      </c>
      <c r="G153" s="45"/>
      <c r="H153" s="45"/>
      <c r="I153" s="45"/>
      <c r="J153" s="45"/>
    </row>
    <row r="154" spans="1:10" ht="13.5" customHeight="1" x14ac:dyDescent="0.2">
      <c r="A154" s="81">
        <v>50201706</v>
      </c>
      <c r="B154" s="69" t="str">
        <f t="shared" ca="1" si="4"/>
        <v>Café</v>
      </c>
      <c r="C154" s="81" t="s">
        <v>4735</v>
      </c>
      <c r="D154" s="81">
        <v>15</v>
      </c>
      <c r="E154" s="71">
        <v>4500</v>
      </c>
      <c r="F154" s="70">
        <f t="shared" ca="1" si="5"/>
        <v>67500</v>
      </c>
      <c r="G154" s="45"/>
      <c r="H154" s="45"/>
      <c r="I154" s="45"/>
      <c r="J154" s="45"/>
    </row>
    <row r="155" spans="1:10" ht="13.5" customHeight="1" x14ac:dyDescent="0.2">
      <c r="A155" s="81">
        <v>50201711</v>
      </c>
      <c r="B155" s="69" t="str">
        <f t="shared" ca="1" si="4"/>
        <v>Té instantáneo</v>
      </c>
      <c r="C155" s="81" t="s">
        <v>1449</v>
      </c>
      <c r="D155" s="81">
        <v>8</v>
      </c>
      <c r="E155" s="71">
        <v>700</v>
      </c>
      <c r="F155" s="70">
        <f t="shared" ca="1" si="5"/>
        <v>5600</v>
      </c>
      <c r="G155" s="45"/>
      <c r="H155" s="45"/>
      <c r="I155" s="45"/>
      <c r="J155" s="45"/>
    </row>
    <row r="156" spans="1:10" ht="13.5" customHeight="1" x14ac:dyDescent="0.2">
      <c r="A156" s="81">
        <v>50201713</v>
      </c>
      <c r="B156" s="69" t="str">
        <f t="shared" ca="1" si="4"/>
        <v>Bolsas de té</v>
      </c>
      <c r="C156" s="81" t="s">
        <v>16989</v>
      </c>
      <c r="D156" s="81">
        <v>30</v>
      </c>
      <c r="E156" s="71">
        <v>350</v>
      </c>
      <c r="F156" s="70">
        <f t="shared" ca="1" si="5"/>
        <v>10500</v>
      </c>
      <c r="G156" s="45"/>
      <c r="H156" s="45"/>
      <c r="I156" s="45"/>
      <c r="J156" s="45"/>
    </row>
    <row r="157" spans="1:10" ht="13.5" customHeight="1" x14ac:dyDescent="0.2">
      <c r="A157" s="81">
        <v>50201714</v>
      </c>
      <c r="B157" s="69" t="str">
        <f t="shared" ca="1" si="4"/>
        <v>Cremas no lácteas</v>
      </c>
      <c r="C157" s="81" t="s">
        <v>1449</v>
      </c>
      <c r="D157" s="81">
        <v>10</v>
      </c>
      <c r="E157" s="71">
        <v>450</v>
      </c>
      <c r="F157" s="70">
        <f t="shared" ca="1" si="5"/>
        <v>4500</v>
      </c>
      <c r="G157" s="45"/>
      <c r="H157" s="45"/>
      <c r="I157" s="45"/>
      <c r="J157" s="45"/>
    </row>
    <row r="158" spans="1:10" ht="13.5" customHeight="1" x14ac:dyDescent="0.2">
      <c r="A158" s="81">
        <v>50202301</v>
      </c>
      <c r="B158" s="69" t="str">
        <f t="shared" ca="1" si="4"/>
        <v>Agua</v>
      </c>
      <c r="C158" s="81" t="s">
        <v>15636</v>
      </c>
      <c r="D158" s="81">
        <v>12</v>
      </c>
      <c r="E158" s="71">
        <v>380</v>
      </c>
      <c r="F158" s="70">
        <f t="shared" ca="1" si="5"/>
        <v>4560</v>
      </c>
      <c r="G158" s="45"/>
      <c r="H158" s="45"/>
      <c r="I158" s="45"/>
      <c r="J158" s="45"/>
    </row>
    <row r="159" spans="1:10" ht="13.5" customHeight="1" x14ac:dyDescent="0.2">
      <c r="A159" s="81">
        <v>50202305</v>
      </c>
      <c r="B159" s="69" t="str">
        <f t="shared" ca="1" si="4"/>
        <v>Jugo fresco</v>
      </c>
      <c r="C159" s="81" t="s">
        <v>1449</v>
      </c>
      <c r="D159" s="81">
        <v>10</v>
      </c>
      <c r="E159" s="71">
        <v>250</v>
      </c>
      <c r="F159" s="70">
        <f t="shared" ca="1" si="5"/>
        <v>2500</v>
      </c>
      <c r="G159" s="45"/>
      <c r="H159" s="45"/>
      <c r="I159" s="45"/>
      <c r="J159" s="45"/>
    </row>
    <row r="160" spans="1:10" ht="13.5" customHeight="1" x14ac:dyDescent="0.2">
      <c r="A160" s="81">
        <v>50202305</v>
      </c>
      <c r="B160" s="69" t="str">
        <f t="shared" ca="1" si="4"/>
        <v>Jugo fresco</v>
      </c>
      <c r="C160" s="81" t="s">
        <v>1449</v>
      </c>
      <c r="D160" s="81">
        <v>60</v>
      </c>
      <c r="E160" s="71">
        <v>130</v>
      </c>
      <c r="F160" s="70">
        <f t="shared" ca="1" si="5"/>
        <v>7800</v>
      </c>
      <c r="G160" s="45"/>
      <c r="H160" s="45"/>
      <c r="I160" s="45"/>
      <c r="J160" s="45"/>
    </row>
    <row r="161" spans="1:10" ht="13.5" customHeight="1" x14ac:dyDescent="0.2">
      <c r="A161" s="81">
        <v>50221101</v>
      </c>
      <c r="B161" s="69" t="str">
        <f t="shared" ca="1" si="4"/>
        <v>Grano de cereal</v>
      </c>
      <c r="C161" s="81" t="s">
        <v>4735</v>
      </c>
      <c r="D161" s="81">
        <v>3</v>
      </c>
      <c r="E161" s="71">
        <v>175</v>
      </c>
      <c r="F161" s="70">
        <f t="shared" ca="1" si="5"/>
        <v>525</v>
      </c>
      <c r="G161" s="45"/>
      <c r="H161" s="45"/>
      <c r="I161" s="45"/>
      <c r="J161" s="45"/>
    </row>
    <row r="162" spans="1:10" ht="13.5" customHeight="1" x14ac:dyDescent="0.2">
      <c r="A162" s="81">
        <v>50221201</v>
      </c>
      <c r="B162" s="69" t="str">
        <f t="shared" ca="1" si="4"/>
        <v>Listo para comer o cereal caliente</v>
      </c>
      <c r="C162" s="81" t="s">
        <v>16989</v>
      </c>
      <c r="D162" s="81">
        <v>14</v>
      </c>
      <c r="E162" s="71">
        <v>900</v>
      </c>
      <c r="F162" s="70">
        <f t="shared" ca="1" si="5"/>
        <v>12600</v>
      </c>
      <c r="G162" s="45"/>
      <c r="H162" s="45"/>
      <c r="I162" s="45"/>
      <c r="J162" s="45"/>
    </row>
    <row r="163" spans="1:10" ht="14.1" customHeight="1" x14ac:dyDescent="0.2">
      <c r="A163" s="45"/>
      <c r="B163" s="45"/>
      <c r="C163" s="45"/>
      <c r="D163" s="45"/>
      <c r="E163" s="73" t="s">
        <v>12551</v>
      </c>
      <c r="F163" s="74">
        <f ca="1">SUM(Table33[MONTO TOTAL ESTIMADO])</f>
        <v>330900</v>
      </c>
      <c r="G163" s="45"/>
      <c r="H163" s="45" t="str">
        <f>C116</f>
        <v>Bienes</v>
      </c>
      <c r="I163" s="45" t="str">
        <f>E116</f>
        <v>Sí</v>
      </c>
      <c r="J163" s="45" t="str">
        <f>D116</f>
        <v>Compras Menores</v>
      </c>
    </row>
    <row r="164" spans="1:10" ht="14.1" customHeight="1" thickBot="1" x14ac:dyDescent="0.3"/>
    <row r="165" spans="1:10" ht="33.75" customHeight="1" thickBot="1" x14ac:dyDescent="0.25">
      <c r="A165" s="64" t="s">
        <v>16383</v>
      </c>
      <c r="B165" s="64" t="s">
        <v>161</v>
      </c>
      <c r="C165" s="64" t="s">
        <v>11725</v>
      </c>
      <c r="D165" s="64" t="s">
        <v>14379</v>
      </c>
      <c r="E165" s="64" t="s">
        <v>10963</v>
      </c>
      <c r="F165" s="64" t="s">
        <v>11096</v>
      </c>
      <c r="G165" s="45"/>
      <c r="H165" s="45"/>
      <c r="I165" s="45"/>
      <c r="J165" s="45"/>
    </row>
    <row r="166" spans="1:10" ht="13.5" customHeight="1" thickBot="1" x14ac:dyDescent="0.25">
      <c r="A166" s="66" t="s">
        <v>18833</v>
      </c>
      <c r="B166" s="66" t="s">
        <v>18835</v>
      </c>
      <c r="C166" s="66" t="s">
        <v>17798</v>
      </c>
      <c r="D166" s="66" t="s">
        <v>17483</v>
      </c>
      <c r="E166" s="66" t="s">
        <v>8856</v>
      </c>
      <c r="F166" s="66"/>
      <c r="G166" s="45"/>
      <c r="H166" s="45"/>
      <c r="I166" s="45"/>
      <c r="J166" s="45"/>
    </row>
    <row r="167" spans="1:10" ht="14.1" customHeight="1" thickBot="1" x14ac:dyDescent="0.25">
      <c r="A167" s="89" t="s">
        <v>14829</v>
      </c>
      <c r="B167" s="67" t="s">
        <v>8529</v>
      </c>
      <c r="C167" s="76">
        <v>44837</v>
      </c>
      <c r="D167" s="89" t="s">
        <v>9387</v>
      </c>
      <c r="E167" s="67" t="s">
        <v>13094</v>
      </c>
      <c r="F167" s="66" t="s">
        <v>3080</v>
      </c>
      <c r="G167" s="45"/>
      <c r="H167" s="45"/>
      <c r="I167" s="45"/>
      <c r="J167" s="45"/>
    </row>
    <row r="168" spans="1:10" ht="14.1" customHeight="1" thickBot="1" x14ac:dyDescent="0.25">
      <c r="A168" s="90"/>
      <c r="B168" s="67" t="s">
        <v>1786</v>
      </c>
      <c r="C168" s="65">
        <f>IF(C167="","",IF(AND(MONTH(C167)&gt;=1,MONTH(C167)&lt;=3),1,IF(AND(MONTH(C167)&gt;=4,MONTH(C167)&lt;=6),2,IF(AND(MONTH(C167)&gt;=7,MONTH(C167)&lt;=9),3,4))))</f>
        <v>4</v>
      </c>
      <c r="D168" s="90"/>
      <c r="E168" s="67" t="s">
        <v>2417</v>
      </c>
      <c r="F168" s="66" t="s">
        <v>11113</v>
      </c>
      <c r="G168" s="45"/>
      <c r="H168" s="45"/>
      <c r="I168" s="45"/>
      <c r="J168" s="45"/>
    </row>
    <row r="169" spans="1:10" ht="14.1" customHeight="1" thickBot="1" x14ac:dyDescent="0.25">
      <c r="A169" s="90"/>
      <c r="B169" s="67" t="s">
        <v>12943</v>
      </c>
      <c r="C169" s="76">
        <v>44838</v>
      </c>
      <c r="D169" s="90"/>
      <c r="E169" s="67" t="s">
        <v>3073</v>
      </c>
      <c r="F169" s="66" t="s">
        <v>11113</v>
      </c>
      <c r="G169" s="45"/>
      <c r="H169" s="45"/>
      <c r="I169" s="45"/>
      <c r="J169" s="45"/>
    </row>
    <row r="170" spans="1:10" ht="14.1" customHeight="1" thickBot="1" x14ac:dyDescent="0.25">
      <c r="A170" s="90"/>
      <c r="B170" s="67" t="s">
        <v>1786</v>
      </c>
      <c r="C170" s="65">
        <f>IF(C169="","",IF(AND(MONTH(C169)&gt;=1,MONTH(C169)&lt;=3),1,IF(AND(MONTH(C169)&gt;=4,MONTH(C169)&lt;=6),2,IF(AND(MONTH(C169)&gt;=7,MONTH(C169)&lt;=9),3,4))))</f>
        <v>4</v>
      </c>
      <c r="D170" s="90"/>
      <c r="E170" s="67" t="s">
        <v>13193</v>
      </c>
      <c r="F170" s="66" t="s">
        <v>11113</v>
      </c>
      <c r="G170" s="45"/>
      <c r="H170" s="45"/>
      <c r="I170" s="45"/>
      <c r="J170" s="45"/>
    </row>
    <row r="171" spans="1:10" ht="14.1" customHeight="1" thickBot="1" x14ac:dyDescent="0.25">
      <c r="A171" s="45"/>
      <c r="B171" s="45"/>
      <c r="C171" s="45"/>
      <c r="D171" s="45"/>
      <c r="E171" s="45"/>
      <c r="F171" s="45"/>
      <c r="G171" s="45"/>
      <c r="H171" s="45"/>
      <c r="I171" s="45"/>
      <c r="J171" s="45"/>
    </row>
    <row r="172" spans="1:10" ht="14.1" customHeight="1" thickBot="1" x14ac:dyDescent="0.25">
      <c r="A172" s="72" t="s">
        <v>15735</v>
      </c>
      <c r="B172" s="72" t="s">
        <v>16146</v>
      </c>
      <c r="C172" s="72" t="s">
        <v>15641</v>
      </c>
      <c r="D172" s="72" t="s">
        <v>15251</v>
      </c>
      <c r="E172" s="72" t="s">
        <v>6933</v>
      </c>
      <c r="F172" s="72" t="s">
        <v>15280</v>
      </c>
      <c r="G172" s="45"/>
      <c r="H172" s="45"/>
      <c r="I172" s="45"/>
      <c r="J172" s="45"/>
    </row>
    <row r="173" spans="1:10" ht="13.5" customHeight="1" x14ac:dyDescent="0.2">
      <c r="A173" s="81">
        <v>10151803</v>
      </c>
      <c r="B173" s="69" t="str">
        <f t="shared" ref="B173:B212" ca="1" si="6">IFERROR(INDEX(UNSPSCDes,MATCH(INDIRECT(ADDRESS(ROW(),COLUMN()-1,4)),UNSPSCCode,0)),"")</f>
        <v>Semillas o plántulas de canela</v>
      </c>
      <c r="C173" s="81" t="s">
        <v>15636</v>
      </c>
      <c r="D173" s="81">
        <v>4</v>
      </c>
      <c r="E173" s="71">
        <v>375</v>
      </c>
      <c r="F173" s="70">
        <f t="shared" ref="F173:F212" ca="1" si="7">INDIRECT(ADDRESS(ROW(),COLUMN()-2,4))*INDIRECT(ADDRESS(ROW(),COLUMN()-1,4))</f>
        <v>1500</v>
      </c>
      <c r="G173" s="45"/>
      <c r="H173" s="45"/>
      <c r="I173" s="45"/>
      <c r="J173" s="45"/>
    </row>
    <row r="174" spans="1:10" ht="13.5" customHeight="1" x14ac:dyDescent="0.2">
      <c r="A174" s="81">
        <v>10151806</v>
      </c>
      <c r="B174" s="69" t="str">
        <f t="shared" ca="1" si="6"/>
        <v>Semillas o plántulas de jengibre</v>
      </c>
      <c r="C174" s="81" t="s">
        <v>15636</v>
      </c>
      <c r="D174" s="81">
        <v>5</v>
      </c>
      <c r="E174" s="71">
        <v>350</v>
      </c>
      <c r="F174" s="70">
        <f t="shared" ca="1" si="7"/>
        <v>1750</v>
      </c>
      <c r="G174" s="45"/>
      <c r="H174" s="45"/>
      <c r="I174" s="45"/>
      <c r="J174" s="45"/>
    </row>
    <row r="175" spans="1:10" ht="13.5" customHeight="1" x14ac:dyDescent="0.2">
      <c r="A175" s="81">
        <v>10152001</v>
      </c>
      <c r="B175" s="69" t="str">
        <f t="shared" ca="1" si="6"/>
        <v>Semillas o esquejes de árboles frutales</v>
      </c>
      <c r="C175" s="81" t="s">
        <v>15636</v>
      </c>
      <c r="D175" s="81">
        <v>10</v>
      </c>
      <c r="E175" s="71">
        <v>270</v>
      </c>
      <c r="F175" s="70">
        <f t="shared" ca="1" si="7"/>
        <v>2700</v>
      </c>
      <c r="G175" s="45"/>
      <c r="H175" s="45"/>
      <c r="I175" s="45"/>
      <c r="J175" s="45"/>
    </row>
    <row r="176" spans="1:10" ht="13.5" customHeight="1" x14ac:dyDescent="0.2">
      <c r="A176" s="81">
        <v>10161904</v>
      </c>
      <c r="B176" s="69" t="str">
        <f t="shared" ca="1" si="6"/>
        <v>Flores secas</v>
      </c>
      <c r="C176" s="81" t="s">
        <v>15636</v>
      </c>
      <c r="D176" s="81">
        <v>2</v>
      </c>
      <c r="E176" s="71">
        <v>1300</v>
      </c>
      <c r="F176" s="70">
        <f t="shared" ca="1" si="7"/>
        <v>2600</v>
      </c>
      <c r="G176" s="45"/>
      <c r="H176" s="45"/>
      <c r="I176" s="45"/>
      <c r="J176" s="45"/>
    </row>
    <row r="177" spans="1:10" ht="13.5" customHeight="1" x14ac:dyDescent="0.2">
      <c r="A177" s="81">
        <v>10161904</v>
      </c>
      <c r="B177" s="69" t="str">
        <f t="shared" ca="1" si="6"/>
        <v>Flores secas</v>
      </c>
      <c r="C177" s="81" t="s">
        <v>15636</v>
      </c>
      <c r="D177" s="81">
        <v>4</v>
      </c>
      <c r="E177" s="71">
        <v>375</v>
      </c>
      <c r="F177" s="70">
        <f t="shared" ca="1" si="7"/>
        <v>1500</v>
      </c>
      <c r="G177" s="45"/>
      <c r="H177" s="45"/>
      <c r="I177" s="45"/>
      <c r="J177" s="45"/>
    </row>
    <row r="178" spans="1:10" ht="13.5" customHeight="1" x14ac:dyDescent="0.2">
      <c r="A178" s="81">
        <v>50101634</v>
      </c>
      <c r="B178" s="69" t="str">
        <f t="shared" ca="1" si="6"/>
        <v>Fruta fresca</v>
      </c>
      <c r="C178" s="81" t="s">
        <v>15636</v>
      </c>
      <c r="D178" s="81">
        <v>30</v>
      </c>
      <c r="E178" s="71">
        <v>430</v>
      </c>
      <c r="F178" s="70">
        <f t="shared" ca="1" si="7"/>
        <v>12900</v>
      </c>
      <c r="G178" s="45"/>
      <c r="H178" s="45"/>
      <c r="I178" s="45"/>
      <c r="J178" s="45"/>
    </row>
    <row r="179" spans="1:10" ht="13.5" customHeight="1" x14ac:dyDescent="0.2">
      <c r="A179" s="81">
        <v>50101634</v>
      </c>
      <c r="B179" s="69" t="str">
        <f t="shared" ca="1" si="6"/>
        <v>Fruta fresca</v>
      </c>
      <c r="C179" s="81" t="s">
        <v>4735</v>
      </c>
      <c r="D179" s="81">
        <v>20</v>
      </c>
      <c r="E179" s="71">
        <v>600</v>
      </c>
      <c r="F179" s="70">
        <f t="shared" ca="1" si="7"/>
        <v>12000</v>
      </c>
      <c r="G179" s="45"/>
      <c r="H179" s="45"/>
      <c r="I179" s="45"/>
      <c r="J179" s="45"/>
    </row>
    <row r="180" spans="1:10" ht="13.5" customHeight="1" x14ac:dyDescent="0.2">
      <c r="A180" s="81">
        <v>50101717</v>
      </c>
      <c r="B180" s="69" t="str">
        <f t="shared" ca="1" si="6"/>
        <v>Nueces y semillas sin cascara</v>
      </c>
      <c r="C180" s="81" t="s">
        <v>1449</v>
      </c>
      <c r="D180" s="81">
        <v>5</v>
      </c>
      <c r="E180" s="71">
        <v>850</v>
      </c>
      <c r="F180" s="70">
        <f t="shared" ca="1" si="7"/>
        <v>4250</v>
      </c>
      <c r="G180" s="45"/>
      <c r="H180" s="45"/>
      <c r="I180" s="45"/>
      <c r="J180" s="45"/>
    </row>
    <row r="181" spans="1:10" ht="13.5" customHeight="1" x14ac:dyDescent="0.2">
      <c r="A181" s="81">
        <v>50101717</v>
      </c>
      <c r="B181" s="69" t="str">
        <f t="shared" ca="1" si="6"/>
        <v>Nueces y semillas sin cascara</v>
      </c>
      <c r="C181" s="81" t="s">
        <v>1449</v>
      </c>
      <c r="D181" s="81">
        <v>5</v>
      </c>
      <c r="E181" s="71">
        <v>1600</v>
      </c>
      <c r="F181" s="70">
        <f t="shared" ca="1" si="7"/>
        <v>8000</v>
      </c>
      <c r="G181" s="45"/>
      <c r="H181" s="45"/>
      <c r="I181" s="45"/>
      <c r="J181" s="45"/>
    </row>
    <row r="182" spans="1:10" ht="13.5" customHeight="1" x14ac:dyDescent="0.2">
      <c r="A182" s="81">
        <v>50112001</v>
      </c>
      <c r="B182" s="69" t="str">
        <f t="shared" ca="1" si="6"/>
        <v>Carnes procesadas y preparadas fresco</v>
      </c>
      <c r="C182" s="81" t="s">
        <v>15636</v>
      </c>
      <c r="D182" s="81">
        <v>50</v>
      </c>
      <c r="E182" s="71">
        <v>450</v>
      </c>
      <c r="F182" s="70">
        <f t="shared" ca="1" si="7"/>
        <v>22500</v>
      </c>
      <c r="G182" s="45"/>
      <c r="H182" s="45"/>
      <c r="I182" s="45"/>
      <c r="J182" s="45"/>
    </row>
    <row r="183" spans="1:10" ht="13.5" customHeight="1" x14ac:dyDescent="0.2">
      <c r="A183" s="81">
        <v>50131702</v>
      </c>
      <c r="B183" s="69" t="str">
        <f t="shared" ca="1" si="6"/>
        <v>Productos de leche o mantequilla de estante</v>
      </c>
      <c r="C183" s="81" t="s">
        <v>16989</v>
      </c>
      <c r="D183" s="81">
        <v>2</v>
      </c>
      <c r="E183" s="71">
        <v>3550</v>
      </c>
      <c r="F183" s="70">
        <f t="shared" ca="1" si="7"/>
        <v>7100</v>
      </c>
      <c r="G183" s="45"/>
      <c r="H183" s="45"/>
      <c r="I183" s="45"/>
      <c r="J183" s="45"/>
    </row>
    <row r="184" spans="1:10" ht="13.5" customHeight="1" x14ac:dyDescent="0.2">
      <c r="A184" s="81">
        <v>50131702</v>
      </c>
      <c r="B184" s="69" t="str">
        <f t="shared" ca="1" si="6"/>
        <v>Productos de leche o mantequilla de estante</v>
      </c>
      <c r="C184" s="81" t="s">
        <v>1327</v>
      </c>
      <c r="D184" s="81">
        <v>2</v>
      </c>
      <c r="E184" s="71">
        <v>1450</v>
      </c>
      <c r="F184" s="70">
        <f t="shared" ca="1" si="7"/>
        <v>2900</v>
      </c>
      <c r="G184" s="45"/>
      <c r="H184" s="45"/>
      <c r="I184" s="45"/>
      <c r="J184" s="45"/>
    </row>
    <row r="185" spans="1:10" ht="13.5" customHeight="1" x14ac:dyDescent="0.2">
      <c r="A185" s="81">
        <v>50131702</v>
      </c>
      <c r="B185" s="69" t="str">
        <f t="shared" ca="1" si="6"/>
        <v>Productos de leche o mantequilla de estante</v>
      </c>
      <c r="C185" s="81" t="s">
        <v>1327</v>
      </c>
      <c r="D185" s="81">
        <v>6</v>
      </c>
      <c r="E185" s="71">
        <v>1350</v>
      </c>
      <c r="F185" s="70">
        <f t="shared" ca="1" si="7"/>
        <v>8100</v>
      </c>
      <c r="G185" s="45"/>
      <c r="H185" s="45"/>
      <c r="I185" s="45"/>
      <c r="J185" s="45"/>
    </row>
    <row r="186" spans="1:10" ht="13.5" customHeight="1" x14ac:dyDescent="0.2">
      <c r="A186" s="81">
        <v>50131702</v>
      </c>
      <c r="B186" s="69" t="str">
        <f t="shared" ca="1" si="6"/>
        <v>Productos de leche o mantequilla de estante</v>
      </c>
      <c r="C186" s="81" t="s">
        <v>1327</v>
      </c>
      <c r="D186" s="81">
        <v>10</v>
      </c>
      <c r="E186" s="71">
        <v>1350</v>
      </c>
      <c r="F186" s="70">
        <f t="shared" ca="1" si="7"/>
        <v>13500</v>
      </c>
      <c r="G186" s="45"/>
      <c r="H186" s="45"/>
      <c r="I186" s="45"/>
      <c r="J186" s="45"/>
    </row>
    <row r="187" spans="1:10" ht="13.5" customHeight="1" x14ac:dyDescent="0.2">
      <c r="A187" s="81">
        <v>50131702</v>
      </c>
      <c r="B187" s="69" t="str">
        <f t="shared" ca="1" si="6"/>
        <v>Productos de leche o mantequilla de estante</v>
      </c>
      <c r="C187" s="81" t="s">
        <v>1449</v>
      </c>
      <c r="D187" s="81">
        <v>50</v>
      </c>
      <c r="E187" s="71">
        <v>60</v>
      </c>
      <c r="F187" s="70">
        <f t="shared" ca="1" si="7"/>
        <v>3000</v>
      </c>
      <c r="G187" s="45"/>
      <c r="H187" s="45"/>
      <c r="I187" s="45"/>
      <c r="J187" s="45"/>
    </row>
    <row r="188" spans="1:10" ht="13.5" customHeight="1" x14ac:dyDescent="0.2">
      <c r="A188" s="81">
        <v>50131801</v>
      </c>
      <c r="B188" s="69" t="str">
        <f t="shared" ca="1" si="6"/>
        <v>Queso natural</v>
      </c>
      <c r="C188" s="81" t="s">
        <v>15636</v>
      </c>
      <c r="D188" s="81">
        <v>10</v>
      </c>
      <c r="E188" s="71">
        <v>500</v>
      </c>
      <c r="F188" s="70">
        <f t="shared" ca="1" si="7"/>
        <v>5000</v>
      </c>
      <c r="G188" s="45"/>
      <c r="H188" s="45"/>
      <c r="I188" s="45"/>
      <c r="J188" s="45"/>
    </row>
    <row r="189" spans="1:10" ht="13.5" customHeight="1" x14ac:dyDescent="0.2">
      <c r="A189" s="81">
        <v>50131802</v>
      </c>
      <c r="B189" s="69" t="str">
        <f t="shared" ca="1" si="6"/>
        <v>Queso procesado</v>
      </c>
      <c r="C189" s="81" t="s">
        <v>15636</v>
      </c>
      <c r="D189" s="81">
        <v>70</v>
      </c>
      <c r="E189" s="71">
        <v>500</v>
      </c>
      <c r="F189" s="70">
        <f t="shared" ca="1" si="7"/>
        <v>35000</v>
      </c>
      <c r="G189" s="45"/>
      <c r="H189" s="45"/>
      <c r="I189" s="45"/>
      <c r="J189" s="45"/>
    </row>
    <row r="190" spans="1:10" ht="13.5" customHeight="1" x14ac:dyDescent="0.2">
      <c r="A190" s="81">
        <v>50151513</v>
      </c>
      <c r="B190" s="69" t="str">
        <f t="shared" ca="1" si="6"/>
        <v>Aceites vegetales o  de planta comestibles</v>
      </c>
      <c r="C190" s="81" t="s">
        <v>1449</v>
      </c>
      <c r="D190" s="81">
        <v>10</v>
      </c>
      <c r="E190" s="71">
        <v>600</v>
      </c>
      <c r="F190" s="70">
        <f t="shared" ca="1" si="7"/>
        <v>6000</v>
      </c>
      <c r="G190" s="45"/>
      <c r="H190" s="45"/>
      <c r="I190" s="45"/>
      <c r="J190" s="45"/>
    </row>
    <row r="191" spans="1:10" ht="13.5" customHeight="1" x14ac:dyDescent="0.2">
      <c r="A191" s="81">
        <v>50161509</v>
      </c>
      <c r="B191" s="69" t="str">
        <f t="shared" ca="1" si="6"/>
        <v>Azucares naturales o productos endulzantes</v>
      </c>
      <c r="C191" s="81" t="s">
        <v>4735</v>
      </c>
      <c r="D191" s="81">
        <v>20</v>
      </c>
      <c r="E191" s="71">
        <v>290</v>
      </c>
      <c r="F191" s="70">
        <f t="shared" ca="1" si="7"/>
        <v>5800</v>
      </c>
      <c r="G191" s="45"/>
      <c r="H191" s="45"/>
      <c r="I191" s="45"/>
      <c r="J191" s="45"/>
    </row>
    <row r="192" spans="1:10" ht="13.5" customHeight="1" x14ac:dyDescent="0.2">
      <c r="A192" s="81">
        <v>50161509</v>
      </c>
      <c r="B192" s="69" t="str">
        <f t="shared" ca="1" si="6"/>
        <v>Azucares naturales o productos endulzantes</v>
      </c>
      <c r="C192" s="81" t="s">
        <v>4735</v>
      </c>
      <c r="D192" s="81">
        <v>30</v>
      </c>
      <c r="E192" s="71">
        <v>200</v>
      </c>
      <c r="F192" s="70">
        <f t="shared" ca="1" si="7"/>
        <v>6000</v>
      </c>
      <c r="G192" s="45"/>
      <c r="H192" s="45"/>
      <c r="I192" s="45"/>
      <c r="J192" s="45"/>
    </row>
    <row r="193" spans="1:10" ht="13.5" customHeight="1" x14ac:dyDescent="0.2">
      <c r="A193" s="81">
        <v>50161813</v>
      </c>
      <c r="B193" s="69" t="str">
        <f t="shared" ca="1" si="6"/>
        <v>Chocolate o sustituto de chocolate, confite</v>
      </c>
      <c r="C193" s="81" t="s">
        <v>16989</v>
      </c>
      <c r="D193" s="81">
        <v>5</v>
      </c>
      <c r="E193" s="71">
        <v>400</v>
      </c>
      <c r="F193" s="70">
        <f t="shared" ca="1" si="7"/>
        <v>2000</v>
      </c>
      <c r="G193" s="45"/>
      <c r="H193" s="45"/>
      <c r="I193" s="45"/>
      <c r="J193" s="45"/>
    </row>
    <row r="194" spans="1:10" ht="13.5" customHeight="1" x14ac:dyDescent="0.2">
      <c r="A194" s="81">
        <v>50161813</v>
      </c>
      <c r="B194" s="69" t="str">
        <f t="shared" ca="1" si="6"/>
        <v>Chocolate o sustituto de chocolate, confite</v>
      </c>
      <c r="C194" s="81" t="s">
        <v>1449</v>
      </c>
      <c r="D194" s="81">
        <v>8</v>
      </c>
      <c r="E194" s="71">
        <v>500</v>
      </c>
      <c r="F194" s="70">
        <f t="shared" ca="1" si="7"/>
        <v>4000</v>
      </c>
      <c r="G194" s="45"/>
      <c r="H194" s="45"/>
      <c r="I194" s="45"/>
      <c r="J194" s="45"/>
    </row>
    <row r="195" spans="1:10" ht="13.5" customHeight="1" x14ac:dyDescent="0.2">
      <c r="A195" s="81">
        <v>50161814</v>
      </c>
      <c r="B195" s="69" t="str">
        <f t="shared" ca="1" si="6"/>
        <v>Azúcar o sustituto de azúcar, confite</v>
      </c>
      <c r="C195" s="81" t="s">
        <v>4735</v>
      </c>
      <c r="D195" s="81">
        <v>3</v>
      </c>
      <c r="E195" s="71">
        <v>180</v>
      </c>
      <c r="F195" s="70">
        <f t="shared" ca="1" si="7"/>
        <v>540</v>
      </c>
      <c r="G195" s="45"/>
      <c r="H195" s="45"/>
      <c r="I195" s="45"/>
      <c r="J195" s="45"/>
    </row>
    <row r="196" spans="1:10" ht="13.5" customHeight="1" x14ac:dyDescent="0.2">
      <c r="A196" s="81">
        <v>50161814</v>
      </c>
      <c r="B196" s="69" t="str">
        <f t="shared" ca="1" si="6"/>
        <v>Azúcar o sustituto de azúcar, confite</v>
      </c>
      <c r="C196" s="81" t="s">
        <v>4735</v>
      </c>
      <c r="D196" s="81">
        <v>3</v>
      </c>
      <c r="E196" s="71">
        <v>500</v>
      </c>
      <c r="F196" s="70">
        <f t="shared" ca="1" si="7"/>
        <v>1500</v>
      </c>
      <c r="G196" s="45"/>
      <c r="H196" s="45"/>
      <c r="I196" s="45"/>
      <c r="J196" s="45"/>
    </row>
    <row r="197" spans="1:10" ht="13.5" customHeight="1" x14ac:dyDescent="0.2">
      <c r="A197" s="81">
        <v>50171549</v>
      </c>
      <c r="B197" s="69" t="str">
        <f t="shared" ca="1" si="6"/>
        <v>Hierbas secas</v>
      </c>
      <c r="C197" s="81" t="s">
        <v>15636</v>
      </c>
      <c r="D197" s="81">
        <v>1</v>
      </c>
      <c r="E197" s="71">
        <v>350</v>
      </c>
      <c r="F197" s="70">
        <f t="shared" ca="1" si="7"/>
        <v>350</v>
      </c>
      <c r="G197" s="45"/>
      <c r="H197" s="45"/>
      <c r="I197" s="45"/>
      <c r="J197" s="45"/>
    </row>
    <row r="198" spans="1:10" ht="13.5" customHeight="1" x14ac:dyDescent="0.2">
      <c r="A198" s="81">
        <v>50171549</v>
      </c>
      <c r="B198" s="69" t="str">
        <f t="shared" ca="1" si="6"/>
        <v>Hierbas secas</v>
      </c>
      <c r="C198" s="81" t="s">
        <v>15636</v>
      </c>
      <c r="D198" s="81">
        <v>2</v>
      </c>
      <c r="E198" s="71">
        <v>650</v>
      </c>
      <c r="F198" s="70">
        <f t="shared" ca="1" si="7"/>
        <v>1300</v>
      </c>
      <c r="G198" s="45"/>
      <c r="H198" s="45"/>
      <c r="I198" s="45"/>
      <c r="J198" s="45"/>
    </row>
    <row r="199" spans="1:10" ht="13.5" customHeight="1" x14ac:dyDescent="0.2">
      <c r="A199" s="81">
        <v>50171550</v>
      </c>
      <c r="B199" s="69" t="str">
        <f t="shared" ca="1" si="6"/>
        <v>Especies o extractos</v>
      </c>
      <c r="C199" s="81" t="s">
        <v>15636</v>
      </c>
      <c r="D199" s="81">
        <v>10</v>
      </c>
      <c r="E199" s="71">
        <v>260</v>
      </c>
      <c r="F199" s="70">
        <f t="shared" ca="1" si="7"/>
        <v>2600</v>
      </c>
      <c r="G199" s="45"/>
      <c r="H199" s="45"/>
      <c r="I199" s="45"/>
      <c r="J199" s="45"/>
    </row>
    <row r="200" spans="1:10" ht="13.5" customHeight="1" x14ac:dyDescent="0.2">
      <c r="A200" s="81">
        <v>50181909</v>
      </c>
      <c r="B200" s="69" t="str">
        <f t="shared" ca="1" si="6"/>
        <v>Galletas de soda</v>
      </c>
      <c r="C200" s="81" t="s">
        <v>15636</v>
      </c>
      <c r="D200" s="81">
        <v>25</v>
      </c>
      <c r="E200" s="71">
        <v>250</v>
      </c>
      <c r="F200" s="70">
        <f t="shared" ca="1" si="7"/>
        <v>6250</v>
      </c>
      <c r="G200" s="45"/>
      <c r="H200" s="45"/>
      <c r="I200" s="45"/>
      <c r="J200" s="45"/>
    </row>
    <row r="201" spans="1:10" ht="13.5" customHeight="1" x14ac:dyDescent="0.2">
      <c r="A201" s="81">
        <v>50192110</v>
      </c>
      <c r="B201" s="69" t="str">
        <f t="shared" ca="1" si="6"/>
        <v>Nueces o fruta disecada</v>
      </c>
      <c r="C201" s="81" t="s">
        <v>15636</v>
      </c>
      <c r="D201" s="81">
        <v>5</v>
      </c>
      <c r="E201" s="71">
        <v>875</v>
      </c>
      <c r="F201" s="70">
        <f t="shared" ca="1" si="7"/>
        <v>4375</v>
      </c>
      <c r="G201" s="45"/>
      <c r="H201" s="45"/>
      <c r="I201" s="45"/>
      <c r="J201" s="45"/>
    </row>
    <row r="202" spans="1:10" ht="13.5" customHeight="1" x14ac:dyDescent="0.2">
      <c r="A202" s="81">
        <v>50192110</v>
      </c>
      <c r="B202" s="69" t="str">
        <f t="shared" ca="1" si="6"/>
        <v>Nueces o fruta disecada</v>
      </c>
      <c r="C202" s="81" t="s">
        <v>1449</v>
      </c>
      <c r="D202" s="81">
        <v>10</v>
      </c>
      <c r="E202" s="71">
        <v>1200</v>
      </c>
      <c r="F202" s="70">
        <f t="shared" ca="1" si="7"/>
        <v>12000</v>
      </c>
      <c r="G202" s="45"/>
      <c r="H202" s="45"/>
      <c r="I202" s="45"/>
      <c r="J202" s="45"/>
    </row>
    <row r="203" spans="1:10" ht="13.5" customHeight="1" x14ac:dyDescent="0.2">
      <c r="A203" s="81">
        <v>50192303</v>
      </c>
      <c r="B203" s="69" t="str">
        <f t="shared" ca="1" si="6"/>
        <v>Helado de sabor o helado o postre de helado o yogurt congelado</v>
      </c>
      <c r="C203" s="81" t="s">
        <v>1449</v>
      </c>
      <c r="D203" s="81">
        <v>60</v>
      </c>
      <c r="E203" s="71">
        <v>100</v>
      </c>
      <c r="F203" s="70">
        <f t="shared" ca="1" si="7"/>
        <v>6000</v>
      </c>
      <c r="G203" s="45"/>
      <c r="H203" s="45"/>
      <c r="I203" s="45"/>
      <c r="J203" s="45"/>
    </row>
    <row r="204" spans="1:10" ht="13.5" customHeight="1" x14ac:dyDescent="0.2">
      <c r="A204" s="81">
        <v>50201706</v>
      </c>
      <c r="B204" s="69" t="str">
        <f t="shared" ca="1" si="6"/>
        <v>Café</v>
      </c>
      <c r="C204" s="81" t="s">
        <v>4735</v>
      </c>
      <c r="D204" s="81">
        <v>15</v>
      </c>
      <c r="E204" s="71">
        <v>4500</v>
      </c>
      <c r="F204" s="70">
        <f t="shared" ca="1" si="7"/>
        <v>67500</v>
      </c>
      <c r="G204" s="45"/>
      <c r="H204" s="45"/>
      <c r="I204" s="45"/>
      <c r="J204" s="45"/>
    </row>
    <row r="205" spans="1:10" ht="13.5" customHeight="1" x14ac:dyDescent="0.2">
      <c r="A205" s="81">
        <v>50201711</v>
      </c>
      <c r="B205" s="69" t="str">
        <f t="shared" ca="1" si="6"/>
        <v>Té instantáneo</v>
      </c>
      <c r="C205" s="81" t="s">
        <v>1449</v>
      </c>
      <c r="D205" s="81">
        <v>8</v>
      </c>
      <c r="E205" s="71">
        <v>700</v>
      </c>
      <c r="F205" s="70">
        <f t="shared" ca="1" si="7"/>
        <v>5600</v>
      </c>
      <c r="G205" s="45"/>
      <c r="H205" s="45"/>
      <c r="I205" s="45"/>
      <c r="J205" s="45"/>
    </row>
    <row r="206" spans="1:10" ht="13.5" customHeight="1" x14ac:dyDescent="0.2">
      <c r="A206" s="81">
        <v>50201713</v>
      </c>
      <c r="B206" s="69" t="str">
        <f t="shared" ca="1" si="6"/>
        <v>Bolsas de té</v>
      </c>
      <c r="C206" s="81" t="s">
        <v>16989</v>
      </c>
      <c r="D206" s="81">
        <v>30</v>
      </c>
      <c r="E206" s="71">
        <v>350</v>
      </c>
      <c r="F206" s="70">
        <f t="shared" ca="1" si="7"/>
        <v>10500</v>
      </c>
      <c r="G206" s="45"/>
      <c r="H206" s="45"/>
      <c r="I206" s="45"/>
      <c r="J206" s="45"/>
    </row>
    <row r="207" spans="1:10" ht="13.5" customHeight="1" x14ac:dyDescent="0.2">
      <c r="A207" s="81">
        <v>50201714</v>
      </c>
      <c r="B207" s="69" t="str">
        <f t="shared" ca="1" si="6"/>
        <v>Cremas no lácteas</v>
      </c>
      <c r="C207" s="81" t="s">
        <v>1449</v>
      </c>
      <c r="D207" s="81">
        <v>10</v>
      </c>
      <c r="E207" s="71">
        <v>450</v>
      </c>
      <c r="F207" s="70">
        <f t="shared" ca="1" si="7"/>
        <v>4500</v>
      </c>
      <c r="G207" s="45"/>
      <c r="H207" s="45"/>
      <c r="I207" s="45"/>
      <c r="J207" s="45"/>
    </row>
    <row r="208" spans="1:10" ht="13.5" customHeight="1" x14ac:dyDescent="0.2">
      <c r="A208" s="81">
        <v>50202301</v>
      </c>
      <c r="B208" s="69" t="str">
        <f t="shared" ca="1" si="6"/>
        <v>Agua</v>
      </c>
      <c r="C208" s="81" t="s">
        <v>4735</v>
      </c>
      <c r="D208" s="81">
        <v>12</v>
      </c>
      <c r="E208" s="71">
        <v>380</v>
      </c>
      <c r="F208" s="70">
        <f t="shared" ca="1" si="7"/>
        <v>4560</v>
      </c>
      <c r="G208" s="45"/>
      <c r="H208" s="45"/>
      <c r="I208" s="45"/>
      <c r="J208" s="45"/>
    </row>
    <row r="209" spans="1:10" ht="13.5" customHeight="1" x14ac:dyDescent="0.2">
      <c r="A209" s="81">
        <v>50202305</v>
      </c>
      <c r="B209" s="69" t="str">
        <f t="shared" ca="1" si="6"/>
        <v>Jugo fresco</v>
      </c>
      <c r="C209" s="81" t="s">
        <v>1449</v>
      </c>
      <c r="D209" s="81">
        <v>10</v>
      </c>
      <c r="E209" s="71">
        <v>250</v>
      </c>
      <c r="F209" s="70">
        <f t="shared" ca="1" si="7"/>
        <v>2500</v>
      </c>
      <c r="G209" s="45"/>
      <c r="H209" s="45"/>
      <c r="I209" s="45"/>
      <c r="J209" s="45"/>
    </row>
    <row r="210" spans="1:10" ht="13.5" customHeight="1" x14ac:dyDescent="0.2">
      <c r="A210" s="81">
        <v>50202305</v>
      </c>
      <c r="B210" s="69" t="str">
        <f t="shared" ca="1" si="6"/>
        <v>Jugo fresco</v>
      </c>
      <c r="C210" s="81" t="s">
        <v>1449</v>
      </c>
      <c r="D210" s="81">
        <v>60</v>
      </c>
      <c r="E210" s="71">
        <v>130</v>
      </c>
      <c r="F210" s="70">
        <f t="shared" ca="1" si="7"/>
        <v>7800</v>
      </c>
      <c r="G210" s="45"/>
      <c r="H210" s="45"/>
      <c r="I210" s="45"/>
      <c r="J210" s="45"/>
    </row>
    <row r="211" spans="1:10" ht="13.5" customHeight="1" x14ac:dyDescent="0.2">
      <c r="A211" s="81">
        <v>50221101</v>
      </c>
      <c r="B211" s="69" t="str">
        <f t="shared" ca="1" si="6"/>
        <v>Grano de cereal</v>
      </c>
      <c r="C211" s="81" t="s">
        <v>4735</v>
      </c>
      <c r="D211" s="81">
        <v>3</v>
      </c>
      <c r="E211" s="71">
        <v>175</v>
      </c>
      <c r="F211" s="70">
        <f t="shared" ca="1" si="7"/>
        <v>525</v>
      </c>
      <c r="G211" s="45"/>
      <c r="H211" s="45"/>
      <c r="I211" s="45"/>
      <c r="J211" s="45"/>
    </row>
    <row r="212" spans="1:10" ht="13.5" customHeight="1" x14ac:dyDescent="0.2">
      <c r="A212" s="81">
        <v>50221201</v>
      </c>
      <c r="B212" s="69" t="str">
        <f t="shared" ca="1" si="6"/>
        <v>Listo para comer o cereal caliente</v>
      </c>
      <c r="C212" s="81" t="s">
        <v>16989</v>
      </c>
      <c r="D212" s="81">
        <v>14</v>
      </c>
      <c r="E212" s="71">
        <v>900</v>
      </c>
      <c r="F212" s="70">
        <f t="shared" ca="1" si="7"/>
        <v>12600</v>
      </c>
      <c r="G212" s="45"/>
      <c r="H212" s="45"/>
      <c r="I212" s="45"/>
      <c r="J212" s="45"/>
    </row>
    <row r="213" spans="1:10" ht="14.1" customHeight="1" x14ac:dyDescent="0.2">
      <c r="A213" s="45"/>
      <c r="B213" s="45"/>
      <c r="C213" s="45"/>
      <c r="D213" s="45"/>
      <c r="E213" s="73" t="s">
        <v>12551</v>
      </c>
      <c r="F213" s="74">
        <f ca="1">SUM(Table36[MONTO TOTAL ESTIMADO])</f>
        <v>319100</v>
      </c>
      <c r="G213" s="45"/>
      <c r="H213" s="45" t="str">
        <f>C166</f>
        <v>Bienes</v>
      </c>
      <c r="I213" s="45" t="str">
        <f>E166</f>
        <v>Sí</v>
      </c>
      <c r="J213" s="45" t="str">
        <f>D166</f>
        <v>Compras Menores</v>
      </c>
    </row>
    <row r="214" spans="1:10" ht="14.1" customHeight="1" thickBot="1" x14ac:dyDescent="0.3"/>
    <row r="215" spans="1:10" ht="33.75" customHeight="1" thickBot="1" x14ac:dyDescent="0.25">
      <c r="A215" s="64" t="s">
        <v>16383</v>
      </c>
      <c r="B215" s="64" t="s">
        <v>161</v>
      </c>
      <c r="C215" s="64" t="s">
        <v>11725</v>
      </c>
      <c r="D215" s="64" t="s">
        <v>14379</v>
      </c>
      <c r="E215" s="64" t="s">
        <v>10963</v>
      </c>
      <c r="F215" s="64" t="s">
        <v>11096</v>
      </c>
      <c r="G215" s="45"/>
      <c r="H215" s="45"/>
      <c r="I215" s="45"/>
      <c r="J215" s="45"/>
    </row>
    <row r="216" spans="1:10" ht="13.5" customHeight="1" thickBot="1" x14ac:dyDescent="0.25">
      <c r="A216" s="66" t="s">
        <v>18837</v>
      </c>
      <c r="B216" s="66" t="s">
        <v>18836</v>
      </c>
      <c r="C216" s="66" t="s">
        <v>17798</v>
      </c>
      <c r="D216" s="66" t="s">
        <v>1875</v>
      </c>
      <c r="E216" s="66" t="s">
        <v>17854</v>
      </c>
      <c r="F216" s="66"/>
      <c r="G216" s="45"/>
      <c r="H216" s="45"/>
      <c r="I216" s="45"/>
      <c r="J216" s="45"/>
    </row>
    <row r="217" spans="1:10" ht="14.1" customHeight="1" thickBot="1" x14ac:dyDescent="0.25">
      <c r="A217" s="89" t="s">
        <v>14829</v>
      </c>
      <c r="B217" s="67" t="s">
        <v>8529</v>
      </c>
      <c r="C217" s="76">
        <v>44657</v>
      </c>
      <c r="D217" s="89" t="s">
        <v>9387</v>
      </c>
      <c r="E217" s="67" t="s">
        <v>13094</v>
      </c>
      <c r="F217" s="66" t="s">
        <v>3080</v>
      </c>
      <c r="G217" s="45"/>
      <c r="H217" s="45"/>
      <c r="I217" s="45"/>
      <c r="J217" s="45"/>
    </row>
    <row r="218" spans="1:10" ht="14.1" customHeight="1" thickBot="1" x14ac:dyDescent="0.25">
      <c r="A218" s="90"/>
      <c r="B218" s="67" t="s">
        <v>1786</v>
      </c>
      <c r="C218" s="65">
        <f>IF(C217="","",IF(AND(MONTH(C217)&gt;=1,MONTH(C217)&lt;=3),1,IF(AND(MONTH(C217)&gt;=4,MONTH(C217)&lt;=6),2,IF(AND(MONTH(C217)&gt;=7,MONTH(C217)&lt;=9),3,4))))</f>
        <v>2</v>
      </c>
      <c r="D218" s="90"/>
      <c r="E218" s="67" t="s">
        <v>2417</v>
      </c>
      <c r="F218" s="66" t="s">
        <v>11113</v>
      </c>
      <c r="G218" s="45"/>
      <c r="H218" s="45"/>
      <c r="I218" s="45"/>
      <c r="J218" s="45"/>
    </row>
    <row r="219" spans="1:10" ht="14.1" customHeight="1" thickBot="1" x14ac:dyDescent="0.25">
      <c r="A219" s="90"/>
      <c r="B219" s="67" t="s">
        <v>12943</v>
      </c>
      <c r="C219" s="76">
        <v>44658</v>
      </c>
      <c r="D219" s="90"/>
      <c r="E219" s="67" t="s">
        <v>3073</v>
      </c>
      <c r="F219" s="66" t="s">
        <v>11113</v>
      </c>
      <c r="G219" s="45"/>
      <c r="H219" s="45"/>
      <c r="I219" s="45"/>
      <c r="J219" s="45"/>
    </row>
    <row r="220" spans="1:10" ht="14.1" customHeight="1" thickBot="1" x14ac:dyDescent="0.25">
      <c r="A220" s="90"/>
      <c r="B220" s="67" t="s">
        <v>1786</v>
      </c>
      <c r="C220" s="65">
        <f>IF(C219="","",IF(AND(MONTH(C219)&gt;=1,MONTH(C219)&lt;=3),1,IF(AND(MONTH(C219)&gt;=4,MONTH(C219)&lt;=6),2,IF(AND(MONTH(C219)&gt;=7,MONTH(C219)&lt;=9),3,4))))</f>
        <v>2</v>
      </c>
      <c r="D220" s="90"/>
      <c r="E220" s="67" t="s">
        <v>13193</v>
      </c>
      <c r="F220" s="66" t="s">
        <v>11113</v>
      </c>
      <c r="G220" s="45"/>
      <c r="H220" s="45"/>
      <c r="I220" s="45"/>
      <c r="J220" s="45"/>
    </row>
    <row r="221" spans="1:10" ht="14.1" customHeight="1" thickBot="1" x14ac:dyDescent="0.25">
      <c r="A221" s="45"/>
      <c r="B221" s="45"/>
      <c r="C221" s="45"/>
      <c r="D221" s="45"/>
      <c r="E221" s="45"/>
      <c r="F221" s="45"/>
      <c r="G221" s="45"/>
      <c r="H221" s="45"/>
      <c r="I221" s="45"/>
      <c r="J221" s="45"/>
    </row>
    <row r="222" spans="1:10" ht="14.1" customHeight="1" thickBot="1" x14ac:dyDescent="0.25">
      <c r="A222" s="72" t="s">
        <v>15735</v>
      </c>
      <c r="B222" s="72" t="s">
        <v>16146</v>
      </c>
      <c r="C222" s="72" t="s">
        <v>15641</v>
      </c>
      <c r="D222" s="72" t="s">
        <v>15251</v>
      </c>
      <c r="E222" s="72" t="s">
        <v>6933</v>
      </c>
      <c r="F222" s="72" t="s">
        <v>15280</v>
      </c>
      <c r="G222" s="45"/>
      <c r="H222" s="45"/>
      <c r="I222" s="45"/>
      <c r="J222" s="45"/>
    </row>
    <row r="223" spans="1:10" ht="14.1" customHeight="1" x14ac:dyDescent="0.2">
      <c r="A223" s="81">
        <v>24111802</v>
      </c>
      <c r="B223" s="69" t="str">
        <f t="shared" ref="B223:B235" ca="1" si="8">IFERROR(INDEX(UNSPSCDes,MATCH(INDIRECT(ADDRESS(ROW(),COLUMN()-1,4)),UNSPSCCode,0)),"")</f>
        <v>Tanques o cilindros de aire o gas</v>
      </c>
      <c r="C223" s="81" t="s">
        <v>1449</v>
      </c>
      <c r="D223" s="81">
        <v>3</v>
      </c>
      <c r="E223" s="71">
        <v>6500</v>
      </c>
      <c r="F223" s="70">
        <f t="shared" ref="F223:F235" ca="1" si="9">INDIRECT(ADDRESS(ROW(),COLUMN()-2,4))*INDIRECT(ADDRESS(ROW(),COLUMN()-1,4))</f>
        <v>19500</v>
      </c>
      <c r="G223" s="45"/>
      <c r="H223" s="45"/>
      <c r="I223" s="45"/>
      <c r="J223" s="45"/>
    </row>
    <row r="224" spans="1:10" ht="13.5" customHeight="1" x14ac:dyDescent="0.2">
      <c r="A224" s="81">
        <v>24111810</v>
      </c>
      <c r="B224" s="69" t="str">
        <f t="shared" ca="1" si="8"/>
        <v>Tanques de almacenamiento de agua</v>
      </c>
      <c r="C224" s="81" t="s">
        <v>1449</v>
      </c>
      <c r="D224" s="81">
        <v>1</v>
      </c>
      <c r="E224" s="71">
        <v>12000</v>
      </c>
      <c r="F224" s="70">
        <f t="shared" ca="1" si="9"/>
        <v>12000</v>
      </c>
      <c r="G224" s="45"/>
      <c r="H224" s="45"/>
      <c r="I224" s="45"/>
      <c r="J224" s="45"/>
    </row>
    <row r="225" spans="1:10" ht="13.5" customHeight="1" x14ac:dyDescent="0.2">
      <c r="A225" s="81">
        <v>40101604</v>
      </c>
      <c r="B225" s="69" t="str">
        <f t="shared" ca="1" si="8"/>
        <v>Ventiladores</v>
      </c>
      <c r="C225" s="81" t="s">
        <v>1449</v>
      </c>
      <c r="D225" s="81">
        <v>5</v>
      </c>
      <c r="E225" s="71">
        <v>5000</v>
      </c>
      <c r="F225" s="70">
        <f t="shared" ca="1" si="9"/>
        <v>25000</v>
      </c>
      <c r="G225" s="45"/>
      <c r="H225" s="45"/>
      <c r="I225" s="45"/>
      <c r="J225" s="45"/>
    </row>
    <row r="226" spans="1:10" ht="13.5" customHeight="1" x14ac:dyDescent="0.2">
      <c r="A226" s="81">
        <v>40101701</v>
      </c>
      <c r="B226" s="69" t="str">
        <f t="shared" ca="1" si="8"/>
        <v>Aires acondicionados</v>
      </c>
      <c r="C226" s="81" t="s">
        <v>1449</v>
      </c>
      <c r="D226" s="81">
        <v>4</v>
      </c>
      <c r="E226" s="71">
        <v>45000</v>
      </c>
      <c r="F226" s="70">
        <f t="shared" ca="1" si="9"/>
        <v>180000</v>
      </c>
      <c r="G226" s="45"/>
      <c r="H226" s="45"/>
      <c r="I226" s="45"/>
      <c r="J226" s="45"/>
    </row>
    <row r="227" spans="1:10" ht="13.5" customHeight="1" x14ac:dyDescent="0.2">
      <c r="A227" s="81">
        <v>40101808</v>
      </c>
      <c r="B227" s="69" t="str">
        <f t="shared" ca="1" si="8"/>
        <v>Estufas de calefacción</v>
      </c>
      <c r="C227" s="81" t="s">
        <v>1449</v>
      </c>
      <c r="D227" s="81">
        <v>2</v>
      </c>
      <c r="E227" s="71">
        <v>100000</v>
      </c>
      <c r="F227" s="70">
        <f t="shared" ca="1" si="9"/>
        <v>200000</v>
      </c>
      <c r="G227" s="45"/>
      <c r="H227" s="45"/>
      <c r="I227" s="45"/>
      <c r="J227" s="45"/>
    </row>
    <row r="228" spans="1:10" ht="13.5" customHeight="1" x14ac:dyDescent="0.2">
      <c r="A228" s="81">
        <v>40101808</v>
      </c>
      <c r="B228" s="69" t="str">
        <f t="shared" ca="1" si="8"/>
        <v>Estufas de calefacción</v>
      </c>
      <c r="C228" s="81" t="s">
        <v>1449</v>
      </c>
      <c r="D228" s="81">
        <v>3</v>
      </c>
      <c r="E228" s="71">
        <v>9000</v>
      </c>
      <c r="F228" s="70">
        <f t="shared" ca="1" si="9"/>
        <v>27000</v>
      </c>
      <c r="G228" s="45"/>
      <c r="H228" s="45"/>
      <c r="I228" s="45"/>
      <c r="J228" s="45"/>
    </row>
    <row r="229" spans="1:10" ht="13.5" customHeight="1" x14ac:dyDescent="0.2">
      <c r="A229" s="81">
        <v>56101522</v>
      </c>
      <c r="B229" s="69" t="str">
        <f t="shared" ca="1" si="8"/>
        <v>Sillas de brazos</v>
      </c>
      <c r="C229" s="81" t="s">
        <v>1449</v>
      </c>
      <c r="D229" s="81">
        <v>15</v>
      </c>
      <c r="E229" s="71">
        <v>900</v>
      </c>
      <c r="F229" s="70">
        <f t="shared" ca="1" si="9"/>
        <v>13500</v>
      </c>
      <c r="G229" s="45"/>
      <c r="H229" s="45"/>
      <c r="I229" s="45"/>
      <c r="J229" s="45"/>
    </row>
    <row r="230" spans="1:10" ht="13.5" customHeight="1" x14ac:dyDescent="0.2">
      <c r="A230" s="81">
        <v>56101603</v>
      </c>
      <c r="B230" s="69" t="str">
        <f t="shared" ca="1" si="8"/>
        <v>Mesas para jardín o mesas para picnic</v>
      </c>
      <c r="C230" s="81" t="s">
        <v>1449</v>
      </c>
      <c r="D230" s="81">
        <v>2</v>
      </c>
      <c r="E230" s="71">
        <v>10000</v>
      </c>
      <c r="F230" s="70">
        <f t="shared" ca="1" si="9"/>
        <v>20000</v>
      </c>
      <c r="G230" s="45"/>
      <c r="H230" s="45"/>
      <c r="I230" s="45"/>
      <c r="J230" s="45"/>
    </row>
    <row r="231" spans="1:10" ht="13.5" customHeight="1" x14ac:dyDescent="0.2">
      <c r="A231" s="81">
        <v>56101703</v>
      </c>
      <c r="B231" s="69" t="str">
        <f t="shared" ca="1" si="8"/>
        <v>Escritorios</v>
      </c>
      <c r="C231" s="81" t="s">
        <v>1449</v>
      </c>
      <c r="D231" s="81">
        <v>3</v>
      </c>
      <c r="E231" s="71">
        <v>33000</v>
      </c>
      <c r="F231" s="70">
        <f t="shared" ca="1" si="9"/>
        <v>99000</v>
      </c>
      <c r="G231" s="45"/>
      <c r="H231" s="45"/>
      <c r="I231" s="45"/>
      <c r="J231" s="45"/>
    </row>
    <row r="232" spans="1:10" ht="13.5" customHeight="1" x14ac:dyDescent="0.2">
      <c r="A232" s="81">
        <v>56101716</v>
      </c>
      <c r="B232" s="69" t="str">
        <f t="shared" ca="1" si="8"/>
        <v>Gavetas organizadoras para el escritorio</v>
      </c>
      <c r="C232" s="81" t="s">
        <v>1449</v>
      </c>
      <c r="D232" s="81">
        <v>3</v>
      </c>
      <c r="E232" s="71">
        <v>7600</v>
      </c>
      <c r="F232" s="70">
        <f t="shared" ca="1" si="9"/>
        <v>22800</v>
      </c>
      <c r="G232" s="45"/>
      <c r="H232" s="45"/>
      <c r="I232" s="45"/>
      <c r="J232" s="45"/>
    </row>
    <row r="233" spans="1:10" ht="13.5" customHeight="1" x14ac:dyDescent="0.2">
      <c r="A233" s="81">
        <v>56101716</v>
      </c>
      <c r="B233" s="69" t="str">
        <f t="shared" ca="1" si="8"/>
        <v>Gavetas organizadoras para el escritorio</v>
      </c>
      <c r="C233" s="81" t="s">
        <v>1449</v>
      </c>
      <c r="D233" s="81">
        <v>3</v>
      </c>
      <c r="E233" s="71">
        <v>11200</v>
      </c>
      <c r="F233" s="70">
        <f t="shared" ca="1" si="9"/>
        <v>33600</v>
      </c>
      <c r="G233" s="45"/>
      <c r="H233" s="45"/>
      <c r="I233" s="45"/>
      <c r="J233" s="45"/>
    </row>
    <row r="234" spans="1:10" ht="13.5" customHeight="1" x14ac:dyDescent="0.2">
      <c r="A234" s="81">
        <v>56112103</v>
      </c>
      <c r="B234" s="69" t="str">
        <f t="shared" ca="1" si="8"/>
        <v>Sillas para visitantes</v>
      </c>
      <c r="C234" s="81" t="s">
        <v>1449</v>
      </c>
      <c r="D234" s="81">
        <v>16</v>
      </c>
      <c r="E234" s="71">
        <v>8000</v>
      </c>
      <c r="F234" s="70">
        <f t="shared" ca="1" si="9"/>
        <v>128000</v>
      </c>
      <c r="G234" s="45"/>
      <c r="H234" s="45"/>
      <c r="I234" s="45"/>
      <c r="J234" s="45"/>
    </row>
    <row r="235" spans="1:10" ht="13.5" customHeight="1" x14ac:dyDescent="0.2">
      <c r="A235" s="81">
        <v>56112104</v>
      </c>
      <c r="B235" s="69" t="str">
        <f t="shared" ca="1" si="8"/>
        <v>Sillas para ejecutivos</v>
      </c>
      <c r="C235" s="81" t="s">
        <v>1449</v>
      </c>
      <c r="D235" s="81">
        <v>25</v>
      </c>
      <c r="E235" s="71">
        <v>12000</v>
      </c>
      <c r="F235" s="70">
        <f t="shared" ca="1" si="9"/>
        <v>300000</v>
      </c>
      <c r="G235" s="45"/>
      <c r="H235" s="45"/>
      <c r="I235" s="45"/>
      <c r="J235" s="45"/>
    </row>
    <row r="236" spans="1:10" ht="14.1" customHeight="1" x14ac:dyDescent="0.2">
      <c r="A236" s="45"/>
      <c r="B236" s="45"/>
      <c r="C236" s="45"/>
      <c r="D236" s="45"/>
      <c r="E236" s="73" t="s">
        <v>12551</v>
      </c>
      <c r="F236" s="74">
        <f ca="1">SUM(Table37[MONTO TOTAL ESTIMADO])</f>
        <v>1080400</v>
      </c>
      <c r="G236" s="45"/>
      <c r="H236" s="45" t="str">
        <f>C216</f>
        <v>Bienes</v>
      </c>
      <c r="I236" s="45" t="str">
        <f>E216</f>
        <v>No</v>
      </c>
      <c r="J236" s="45" t="str">
        <f>D216</f>
        <v>Comparacion de Precios</v>
      </c>
    </row>
    <row r="237" spans="1:10" ht="14.1" customHeight="1" thickBot="1" x14ac:dyDescent="0.3"/>
    <row r="238" spans="1:10" ht="33.75" customHeight="1" thickBot="1" x14ac:dyDescent="0.25">
      <c r="A238" s="64" t="s">
        <v>16383</v>
      </c>
      <c r="B238" s="64" t="s">
        <v>161</v>
      </c>
      <c r="C238" s="64" t="s">
        <v>11725</v>
      </c>
      <c r="D238" s="64" t="s">
        <v>14379</v>
      </c>
      <c r="E238" s="64" t="s">
        <v>10963</v>
      </c>
      <c r="F238" s="64" t="s">
        <v>11096</v>
      </c>
      <c r="G238" s="45"/>
      <c r="H238" s="45"/>
      <c r="I238" s="45"/>
      <c r="J238" s="45"/>
    </row>
    <row r="239" spans="1:10" ht="13.5" customHeight="1" thickBot="1" x14ac:dyDescent="0.25">
      <c r="A239" s="66" t="s">
        <v>18838</v>
      </c>
      <c r="B239" s="66" t="s">
        <v>18839</v>
      </c>
      <c r="C239" s="66" t="s">
        <v>17798</v>
      </c>
      <c r="D239" s="66" t="s">
        <v>1875</v>
      </c>
      <c r="E239" s="66" t="s">
        <v>17854</v>
      </c>
      <c r="F239" s="66"/>
      <c r="G239" s="45"/>
      <c r="H239" s="45"/>
      <c r="I239" s="45"/>
      <c r="J239" s="45"/>
    </row>
    <row r="240" spans="1:10" ht="14.1" customHeight="1" thickBot="1" x14ac:dyDescent="0.25">
      <c r="A240" s="89" t="s">
        <v>14829</v>
      </c>
      <c r="B240" s="67" t="s">
        <v>8529</v>
      </c>
      <c r="C240" s="76">
        <v>44571</v>
      </c>
      <c r="D240" s="89" t="s">
        <v>9387</v>
      </c>
      <c r="E240" s="67" t="s">
        <v>13094</v>
      </c>
      <c r="F240" s="66" t="s">
        <v>3080</v>
      </c>
      <c r="G240" s="45"/>
      <c r="H240" s="45"/>
      <c r="I240" s="45"/>
      <c r="J240" s="45"/>
    </row>
    <row r="241" spans="1:10" ht="14.1" customHeight="1" thickBot="1" x14ac:dyDescent="0.25">
      <c r="A241" s="90"/>
      <c r="B241" s="67" t="s">
        <v>1786</v>
      </c>
      <c r="C241" s="65">
        <f>IF(C240="","",IF(AND(MONTH(C240)&gt;=1,MONTH(C240)&lt;=3),1,IF(AND(MONTH(C240)&gt;=4,MONTH(C240)&lt;=6),2,IF(AND(MONTH(C240)&gt;=7,MONTH(C240)&lt;=9),3,4))))</f>
        <v>1</v>
      </c>
      <c r="D241" s="90"/>
      <c r="E241" s="67" t="s">
        <v>2417</v>
      </c>
      <c r="F241" s="66" t="s">
        <v>11113</v>
      </c>
      <c r="G241" s="45"/>
      <c r="H241" s="45"/>
      <c r="I241" s="45"/>
      <c r="J241" s="45"/>
    </row>
    <row r="242" spans="1:10" ht="14.1" customHeight="1" thickBot="1" x14ac:dyDescent="0.25">
      <c r="A242" s="90"/>
      <c r="B242" s="67" t="s">
        <v>12943</v>
      </c>
      <c r="C242" s="76">
        <v>44572</v>
      </c>
      <c r="D242" s="90"/>
      <c r="E242" s="67" t="s">
        <v>3073</v>
      </c>
      <c r="F242" s="66" t="s">
        <v>11113</v>
      </c>
      <c r="G242" s="45"/>
      <c r="H242" s="45"/>
      <c r="I242" s="45"/>
      <c r="J242" s="45"/>
    </row>
    <row r="243" spans="1:10" ht="14.1" customHeight="1" thickBot="1" x14ac:dyDescent="0.25">
      <c r="A243" s="90"/>
      <c r="B243" s="67" t="s">
        <v>1786</v>
      </c>
      <c r="C243" s="65">
        <f>IF(C242="","",IF(AND(MONTH(C242)&gt;=1,MONTH(C242)&lt;=3),1,IF(AND(MONTH(C242)&gt;=4,MONTH(C242)&lt;=6),2,IF(AND(MONTH(C242)&gt;=7,MONTH(C242)&lt;=9),3,4))))</f>
        <v>1</v>
      </c>
      <c r="D243" s="90"/>
      <c r="E243" s="67" t="s">
        <v>13193</v>
      </c>
      <c r="F243" s="66" t="s">
        <v>11113</v>
      </c>
      <c r="G243" s="45"/>
      <c r="H243" s="45"/>
      <c r="I243" s="45"/>
      <c r="J243" s="45"/>
    </row>
    <row r="244" spans="1:10" ht="14.1" customHeight="1" thickBot="1" x14ac:dyDescent="0.25">
      <c r="A244" s="45"/>
      <c r="B244" s="45"/>
      <c r="C244" s="45"/>
      <c r="D244" s="45"/>
      <c r="E244" s="45"/>
      <c r="F244" s="45"/>
      <c r="G244" s="45"/>
      <c r="H244" s="45"/>
      <c r="I244" s="45"/>
      <c r="J244" s="45"/>
    </row>
    <row r="245" spans="1:10" ht="14.1" customHeight="1" thickBot="1" x14ac:dyDescent="0.25">
      <c r="A245" s="72" t="s">
        <v>15735</v>
      </c>
      <c r="B245" s="72" t="s">
        <v>16146</v>
      </c>
      <c r="C245" s="72" t="s">
        <v>15641</v>
      </c>
      <c r="D245" s="72" t="s">
        <v>15251</v>
      </c>
      <c r="E245" s="72" t="s">
        <v>6933</v>
      </c>
      <c r="F245" s="72" t="s">
        <v>15280</v>
      </c>
      <c r="G245" s="45"/>
      <c r="H245" s="45"/>
      <c r="I245" s="45"/>
      <c r="J245" s="45"/>
    </row>
    <row r="246" spans="1:10" ht="13.5" customHeight="1" x14ac:dyDescent="0.2">
      <c r="A246" s="81">
        <v>15101505</v>
      </c>
      <c r="B246" s="69" t="str">
        <f ca="1">IFERROR(INDEX(UNSPSCDes,MATCH(INDIRECT(ADDRESS(ROW(),COLUMN()-1,4)),UNSPSCCode,0)),"")</f>
        <v>Combustible diesel</v>
      </c>
      <c r="C246" s="81" t="s">
        <v>9561</v>
      </c>
      <c r="D246" s="81">
        <v>20000</v>
      </c>
      <c r="E246" s="71">
        <v>195</v>
      </c>
      <c r="F246" s="70">
        <f ca="1">INDIRECT(ADDRESS(ROW(),COLUMN()-2,4))*INDIRECT(ADDRESS(ROW(),COLUMN()-1,4))</f>
        <v>3900000</v>
      </c>
      <c r="G246" s="45"/>
      <c r="H246" s="45"/>
      <c r="I246" s="45"/>
      <c r="J246" s="45"/>
    </row>
    <row r="247" spans="1:10" ht="14.1" customHeight="1" x14ac:dyDescent="0.2">
      <c r="A247" s="45"/>
      <c r="B247" s="45"/>
      <c r="C247" s="45"/>
      <c r="D247" s="45"/>
      <c r="E247" s="73" t="s">
        <v>12551</v>
      </c>
      <c r="F247" s="74">
        <f ca="1">SUM(Table39[MONTO TOTAL ESTIMADO])</f>
        <v>3900000</v>
      </c>
      <c r="G247" s="45"/>
      <c r="H247" s="45" t="str">
        <f>C239</f>
        <v>Bienes</v>
      </c>
      <c r="I247" s="45" t="str">
        <f>E239</f>
        <v>No</v>
      </c>
      <c r="J247" s="45" t="str">
        <f>D239</f>
        <v>Comparacion de Precios</v>
      </c>
    </row>
    <row r="248" spans="1:10" ht="14.1" customHeight="1" thickBot="1" x14ac:dyDescent="0.3"/>
    <row r="249" spans="1:10" ht="33.75" customHeight="1" thickBot="1" x14ac:dyDescent="0.25">
      <c r="A249" s="64" t="s">
        <v>16383</v>
      </c>
      <c r="B249" s="64" t="s">
        <v>161</v>
      </c>
      <c r="C249" s="64" t="s">
        <v>11725</v>
      </c>
      <c r="D249" s="64" t="s">
        <v>14379</v>
      </c>
      <c r="E249" s="64" t="s">
        <v>10963</v>
      </c>
      <c r="F249" s="64" t="s">
        <v>11096</v>
      </c>
      <c r="G249" s="45"/>
      <c r="H249" s="45"/>
      <c r="I249" s="45"/>
      <c r="J249" s="45"/>
    </row>
    <row r="250" spans="1:10" ht="14.1" customHeight="1" thickBot="1" x14ac:dyDescent="0.25">
      <c r="A250" s="66" t="s">
        <v>18838</v>
      </c>
      <c r="B250" s="66" t="s">
        <v>18839</v>
      </c>
      <c r="C250" s="66" t="s">
        <v>17798</v>
      </c>
      <c r="D250" s="66" t="s">
        <v>1875</v>
      </c>
      <c r="E250" s="66" t="s">
        <v>17854</v>
      </c>
      <c r="F250" s="66"/>
      <c r="G250" s="45"/>
      <c r="H250" s="45"/>
      <c r="I250" s="45"/>
      <c r="J250" s="45"/>
    </row>
    <row r="251" spans="1:10" ht="14.1" customHeight="1" thickBot="1" x14ac:dyDescent="0.25">
      <c r="A251" s="89" t="s">
        <v>14829</v>
      </c>
      <c r="B251" s="67" t="s">
        <v>8529</v>
      </c>
      <c r="C251" s="76">
        <v>44662</v>
      </c>
      <c r="D251" s="89" t="s">
        <v>9387</v>
      </c>
      <c r="E251" s="67" t="s">
        <v>13094</v>
      </c>
      <c r="F251" s="66" t="s">
        <v>3080</v>
      </c>
      <c r="G251" s="45"/>
      <c r="H251" s="45"/>
      <c r="I251" s="45"/>
      <c r="J251" s="45"/>
    </row>
    <row r="252" spans="1:10" ht="14.1" customHeight="1" thickBot="1" x14ac:dyDescent="0.25">
      <c r="A252" s="90"/>
      <c r="B252" s="67" t="s">
        <v>1786</v>
      </c>
      <c r="C252" s="65">
        <f>IF(C251="","",IF(AND(MONTH(C251)&gt;=1,MONTH(C251)&lt;=3),1,IF(AND(MONTH(C251)&gt;=4,MONTH(C251)&lt;=6),2,IF(AND(MONTH(C251)&gt;=7,MONTH(C251)&lt;=9),3,4))))</f>
        <v>2</v>
      </c>
      <c r="D252" s="90"/>
      <c r="E252" s="67" t="s">
        <v>2417</v>
      </c>
      <c r="F252" s="66" t="s">
        <v>11113</v>
      </c>
      <c r="G252" s="45"/>
      <c r="H252" s="45"/>
      <c r="I252" s="45"/>
      <c r="J252" s="45"/>
    </row>
    <row r="253" spans="1:10" ht="14.1" customHeight="1" thickBot="1" x14ac:dyDescent="0.25">
      <c r="A253" s="90"/>
      <c r="B253" s="67" t="s">
        <v>12943</v>
      </c>
      <c r="C253" s="76">
        <v>44663</v>
      </c>
      <c r="D253" s="90"/>
      <c r="E253" s="67" t="s">
        <v>3073</v>
      </c>
      <c r="F253" s="66" t="s">
        <v>11113</v>
      </c>
      <c r="G253" s="45"/>
      <c r="H253" s="45"/>
      <c r="I253" s="45"/>
      <c r="J253" s="45"/>
    </row>
    <row r="254" spans="1:10" ht="14.1" customHeight="1" thickBot="1" x14ac:dyDescent="0.25">
      <c r="A254" s="90"/>
      <c r="B254" s="67" t="s">
        <v>1786</v>
      </c>
      <c r="C254" s="65">
        <f>IF(C253="","",IF(AND(MONTH(C253)&gt;=1,MONTH(C253)&lt;=3),1,IF(AND(MONTH(C253)&gt;=4,MONTH(C253)&lt;=6),2,IF(AND(MONTH(C253)&gt;=7,MONTH(C253)&lt;=9),3,4))))</f>
        <v>2</v>
      </c>
      <c r="D254" s="90"/>
      <c r="E254" s="67" t="s">
        <v>13193</v>
      </c>
      <c r="F254" s="66" t="s">
        <v>11113</v>
      </c>
      <c r="G254" s="45"/>
      <c r="H254" s="45"/>
      <c r="I254" s="45"/>
      <c r="J254" s="45"/>
    </row>
    <row r="255" spans="1:10" ht="14.1" customHeight="1" thickBot="1" x14ac:dyDescent="0.25">
      <c r="A255" s="45"/>
      <c r="B255" s="45"/>
      <c r="C255" s="45"/>
      <c r="D255" s="45"/>
      <c r="E255" s="45"/>
      <c r="F255" s="45"/>
      <c r="G255" s="45"/>
      <c r="H255" s="45"/>
      <c r="I255" s="45"/>
      <c r="J255" s="45"/>
    </row>
    <row r="256" spans="1:10" ht="14.1" customHeight="1" thickBot="1" x14ac:dyDescent="0.25">
      <c r="A256" s="72" t="s">
        <v>15735</v>
      </c>
      <c r="B256" s="72" t="s">
        <v>16146</v>
      </c>
      <c r="C256" s="72" t="s">
        <v>15641</v>
      </c>
      <c r="D256" s="72" t="s">
        <v>15251</v>
      </c>
      <c r="E256" s="72" t="s">
        <v>6933</v>
      </c>
      <c r="F256" s="72" t="s">
        <v>15280</v>
      </c>
      <c r="G256" s="45"/>
      <c r="H256" s="45"/>
      <c r="I256" s="45"/>
      <c r="J256" s="45"/>
    </row>
    <row r="257" spans="1:10" ht="13.5" customHeight="1" x14ac:dyDescent="0.2">
      <c r="A257" s="81">
        <v>15101505</v>
      </c>
      <c r="B257" s="69" t="str">
        <f ca="1">IFERROR(INDEX(UNSPSCDes,MATCH(INDIRECT(ADDRESS(ROW(),COLUMN()-1,4)),UNSPSCCode,0)),"")</f>
        <v>Combustible diesel</v>
      </c>
      <c r="C257" s="81" t="s">
        <v>9561</v>
      </c>
      <c r="D257" s="81">
        <v>20000</v>
      </c>
      <c r="E257" s="71">
        <v>195</v>
      </c>
      <c r="F257" s="70">
        <f ca="1">INDIRECT(ADDRESS(ROW(),COLUMN()-2,4))*INDIRECT(ADDRESS(ROW(),COLUMN()-1,4))</f>
        <v>3900000</v>
      </c>
      <c r="G257" s="45"/>
      <c r="H257" s="45"/>
      <c r="I257" s="45"/>
      <c r="J257" s="45"/>
    </row>
    <row r="258" spans="1:10" ht="14.1" customHeight="1" x14ac:dyDescent="0.2">
      <c r="A258" s="45"/>
      <c r="B258" s="45"/>
      <c r="C258" s="45"/>
      <c r="D258" s="45"/>
      <c r="E258" s="73" t="s">
        <v>12551</v>
      </c>
      <c r="F258" s="74">
        <f ca="1">SUM(Table310[MONTO TOTAL ESTIMADO])</f>
        <v>3900000</v>
      </c>
      <c r="G258" s="45"/>
      <c r="H258" s="45" t="str">
        <f>C250</f>
        <v>Bienes</v>
      </c>
      <c r="I258" s="45" t="str">
        <f>E250</f>
        <v>No</v>
      </c>
      <c r="J258" s="45" t="str">
        <f>D250</f>
        <v>Comparacion de Precios</v>
      </c>
    </row>
    <row r="259" spans="1:10" ht="14.1" customHeight="1" thickBot="1" x14ac:dyDescent="0.3"/>
    <row r="260" spans="1:10" ht="33.75" customHeight="1" thickBot="1" x14ac:dyDescent="0.25">
      <c r="A260" s="64" t="s">
        <v>16383</v>
      </c>
      <c r="B260" s="64" t="s">
        <v>161</v>
      </c>
      <c r="C260" s="64" t="s">
        <v>11725</v>
      </c>
      <c r="D260" s="64" t="s">
        <v>14379</v>
      </c>
      <c r="E260" s="64" t="s">
        <v>10963</v>
      </c>
      <c r="F260" s="64" t="s">
        <v>11096</v>
      </c>
      <c r="G260" s="45"/>
      <c r="H260" s="45"/>
      <c r="I260" s="45"/>
      <c r="J260" s="45"/>
    </row>
    <row r="261" spans="1:10" ht="14.1" customHeight="1" thickBot="1" x14ac:dyDescent="0.25">
      <c r="A261" s="66" t="s">
        <v>18838</v>
      </c>
      <c r="B261" s="66" t="s">
        <v>18839</v>
      </c>
      <c r="C261" s="66" t="s">
        <v>17798</v>
      </c>
      <c r="D261" s="66" t="s">
        <v>1875</v>
      </c>
      <c r="E261" s="66" t="s">
        <v>17854</v>
      </c>
      <c r="F261" s="66"/>
      <c r="G261" s="45"/>
      <c r="H261" s="45"/>
      <c r="I261" s="45"/>
      <c r="J261" s="45"/>
    </row>
    <row r="262" spans="1:10" ht="14.1" customHeight="1" thickBot="1" x14ac:dyDescent="0.25">
      <c r="A262" s="89" t="s">
        <v>14829</v>
      </c>
      <c r="B262" s="67" t="s">
        <v>8529</v>
      </c>
      <c r="C262" s="76">
        <v>44753</v>
      </c>
      <c r="D262" s="89" t="s">
        <v>9387</v>
      </c>
      <c r="E262" s="67" t="s">
        <v>13094</v>
      </c>
      <c r="F262" s="66" t="s">
        <v>3080</v>
      </c>
      <c r="G262" s="45"/>
      <c r="H262" s="45"/>
      <c r="I262" s="45"/>
      <c r="J262" s="45"/>
    </row>
    <row r="263" spans="1:10" ht="14.1" customHeight="1" thickBot="1" x14ac:dyDescent="0.25">
      <c r="A263" s="90"/>
      <c r="B263" s="67" t="s">
        <v>1786</v>
      </c>
      <c r="C263" s="65">
        <f>IF(C262="","",IF(AND(MONTH(C262)&gt;=1,MONTH(C262)&lt;=3),1,IF(AND(MONTH(C262)&gt;=4,MONTH(C262)&lt;=6),2,IF(AND(MONTH(C262)&gt;=7,MONTH(C262)&lt;=9),3,4))))</f>
        <v>3</v>
      </c>
      <c r="D263" s="90"/>
      <c r="E263" s="67" t="s">
        <v>2417</v>
      </c>
      <c r="F263" s="66" t="s">
        <v>11113</v>
      </c>
      <c r="G263" s="45"/>
      <c r="H263" s="45"/>
      <c r="I263" s="45"/>
      <c r="J263" s="45"/>
    </row>
    <row r="264" spans="1:10" ht="14.1" customHeight="1" thickBot="1" x14ac:dyDescent="0.25">
      <c r="A264" s="90"/>
      <c r="B264" s="67" t="s">
        <v>12943</v>
      </c>
      <c r="C264" s="76">
        <v>44754</v>
      </c>
      <c r="D264" s="90"/>
      <c r="E264" s="67" t="s">
        <v>3073</v>
      </c>
      <c r="F264" s="66" t="s">
        <v>11113</v>
      </c>
      <c r="G264" s="45"/>
      <c r="H264" s="45"/>
      <c r="I264" s="45"/>
      <c r="J264" s="45"/>
    </row>
    <row r="265" spans="1:10" ht="14.1" customHeight="1" thickBot="1" x14ac:dyDescent="0.25">
      <c r="A265" s="90"/>
      <c r="B265" s="67" t="s">
        <v>1786</v>
      </c>
      <c r="C265" s="65">
        <f>IF(C264="","",IF(AND(MONTH(C264)&gt;=1,MONTH(C264)&lt;=3),1,IF(AND(MONTH(C264)&gt;=4,MONTH(C264)&lt;=6),2,IF(AND(MONTH(C264)&gt;=7,MONTH(C264)&lt;=9),3,4))))</f>
        <v>3</v>
      </c>
      <c r="D265" s="90"/>
      <c r="E265" s="67" t="s">
        <v>13193</v>
      </c>
      <c r="F265" s="66" t="s">
        <v>11113</v>
      </c>
      <c r="G265" s="45"/>
      <c r="H265" s="45"/>
      <c r="I265" s="45"/>
      <c r="J265" s="45"/>
    </row>
    <row r="266" spans="1:10" ht="14.1" customHeight="1" thickBot="1" x14ac:dyDescent="0.25">
      <c r="A266" s="45"/>
      <c r="B266" s="45"/>
      <c r="C266" s="45"/>
      <c r="D266" s="45"/>
      <c r="E266" s="45"/>
      <c r="F266" s="45"/>
      <c r="G266" s="45"/>
      <c r="H266" s="45"/>
      <c r="I266" s="45"/>
      <c r="J266" s="45"/>
    </row>
    <row r="267" spans="1:10" ht="14.1" customHeight="1" thickBot="1" x14ac:dyDescent="0.25">
      <c r="A267" s="72" t="s">
        <v>15735</v>
      </c>
      <c r="B267" s="72" t="s">
        <v>16146</v>
      </c>
      <c r="C267" s="72" t="s">
        <v>15641</v>
      </c>
      <c r="D267" s="72" t="s">
        <v>15251</v>
      </c>
      <c r="E267" s="72" t="s">
        <v>6933</v>
      </c>
      <c r="F267" s="72" t="s">
        <v>15280</v>
      </c>
      <c r="G267" s="45"/>
      <c r="H267" s="45"/>
      <c r="I267" s="45"/>
      <c r="J267" s="45"/>
    </row>
    <row r="268" spans="1:10" ht="13.5" customHeight="1" x14ac:dyDescent="0.2">
      <c r="A268" s="81">
        <v>15101505</v>
      </c>
      <c r="B268" s="69" t="str">
        <f ca="1">IFERROR(INDEX(UNSPSCDes,MATCH(INDIRECT(ADDRESS(ROW(),COLUMN()-1,4)),UNSPSCCode,0)),"")</f>
        <v>Combustible diesel</v>
      </c>
      <c r="C268" s="81" t="s">
        <v>9561</v>
      </c>
      <c r="D268" s="81">
        <v>20000</v>
      </c>
      <c r="E268" s="71">
        <v>195</v>
      </c>
      <c r="F268" s="70">
        <f ca="1">INDIRECT(ADDRESS(ROW(),COLUMN()-2,4))*INDIRECT(ADDRESS(ROW(),COLUMN()-1,4))</f>
        <v>3900000</v>
      </c>
      <c r="G268" s="45"/>
      <c r="H268" s="45"/>
      <c r="I268" s="45"/>
      <c r="J268" s="45"/>
    </row>
    <row r="269" spans="1:10" ht="14.1" customHeight="1" x14ac:dyDescent="0.2">
      <c r="A269" s="45"/>
      <c r="B269" s="45"/>
      <c r="C269" s="45"/>
      <c r="D269" s="45"/>
      <c r="E269" s="73" t="s">
        <v>12551</v>
      </c>
      <c r="F269" s="74">
        <f ca="1">SUM(Table311[MONTO TOTAL ESTIMADO])</f>
        <v>3900000</v>
      </c>
      <c r="G269" s="45"/>
      <c r="H269" s="45" t="str">
        <f>C261</f>
        <v>Bienes</v>
      </c>
      <c r="I269" s="45" t="str">
        <f>E261</f>
        <v>No</v>
      </c>
      <c r="J269" s="45" t="str">
        <f>D261</f>
        <v>Comparacion de Precios</v>
      </c>
    </row>
    <row r="270" spans="1:10" ht="14.1" customHeight="1" thickBot="1" x14ac:dyDescent="0.3"/>
    <row r="271" spans="1:10" ht="33.75" customHeight="1" thickBot="1" x14ac:dyDescent="0.25">
      <c r="A271" s="64" t="s">
        <v>16383</v>
      </c>
      <c r="B271" s="64" t="s">
        <v>161</v>
      </c>
      <c r="C271" s="64" t="s">
        <v>11725</v>
      </c>
      <c r="D271" s="64" t="s">
        <v>14379</v>
      </c>
      <c r="E271" s="64" t="s">
        <v>10963</v>
      </c>
      <c r="F271" s="64" t="s">
        <v>11096</v>
      </c>
      <c r="G271" s="45"/>
      <c r="H271" s="45"/>
      <c r="I271" s="45"/>
      <c r="J271" s="45"/>
    </row>
    <row r="272" spans="1:10" ht="14.1" customHeight="1" thickBot="1" x14ac:dyDescent="0.25">
      <c r="A272" s="66" t="s">
        <v>18838</v>
      </c>
      <c r="B272" s="66" t="s">
        <v>18839</v>
      </c>
      <c r="C272" s="66" t="s">
        <v>17798</v>
      </c>
      <c r="D272" s="66" t="s">
        <v>1875</v>
      </c>
      <c r="E272" s="66" t="s">
        <v>17854</v>
      </c>
      <c r="F272" s="66"/>
      <c r="G272" s="45"/>
      <c r="H272" s="45"/>
      <c r="I272" s="45"/>
      <c r="J272" s="45"/>
    </row>
    <row r="273" spans="1:10" ht="14.1" customHeight="1" thickBot="1" x14ac:dyDescent="0.25">
      <c r="A273" s="89" t="s">
        <v>14829</v>
      </c>
      <c r="B273" s="67" t="s">
        <v>8529</v>
      </c>
      <c r="C273" s="76">
        <v>44844</v>
      </c>
      <c r="D273" s="89" t="s">
        <v>9387</v>
      </c>
      <c r="E273" s="67" t="s">
        <v>13094</v>
      </c>
      <c r="F273" s="66" t="s">
        <v>3080</v>
      </c>
      <c r="G273" s="45"/>
      <c r="H273" s="45"/>
      <c r="I273" s="45"/>
      <c r="J273" s="45"/>
    </row>
    <row r="274" spans="1:10" ht="14.1" customHeight="1" thickBot="1" x14ac:dyDescent="0.25">
      <c r="A274" s="90"/>
      <c r="B274" s="67" t="s">
        <v>1786</v>
      </c>
      <c r="C274" s="65">
        <f>IF(C273="","",IF(AND(MONTH(C273)&gt;=1,MONTH(C273)&lt;=3),1,IF(AND(MONTH(C273)&gt;=4,MONTH(C273)&lt;=6),2,IF(AND(MONTH(C273)&gt;=7,MONTH(C273)&lt;=9),3,4))))</f>
        <v>4</v>
      </c>
      <c r="D274" s="90"/>
      <c r="E274" s="67" t="s">
        <v>2417</v>
      </c>
      <c r="F274" s="66" t="s">
        <v>11113</v>
      </c>
      <c r="G274" s="45"/>
      <c r="H274" s="45"/>
      <c r="I274" s="45"/>
      <c r="J274" s="45"/>
    </row>
    <row r="275" spans="1:10" ht="14.1" customHeight="1" thickBot="1" x14ac:dyDescent="0.25">
      <c r="A275" s="90"/>
      <c r="B275" s="67" t="s">
        <v>12943</v>
      </c>
      <c r="C275" s="76">
        <v>44845</v>
      </c>
      <c r="D275" s="90"/>
      <c r="E275" s="67" t="s">
        <v>3073</v>
      </c>
      <c r="F275" s="66" t="s">
        <v>11113</v>
      </c>
      <c r="G275" s="45"/>
      <c r="H275" s="45"/>
      <c r="I275" s="45"/>
      <c r="J275" s="45"/>
    </row>
    <row r="276" spans="1:10" ht="14.1" customHeight="1" thickBot="1" x14ac:dyDescent="0.25">
      <c r="A276" s="90"/>
      <c r="B276" s="67" t="s">
        <v>1786</v>
      </c>
      <c r="C276" s="65">
        <f>IF(C275="","",IF(AND(MONTH(C275)&gt;=1,MONTH(C275)&lt;=3),1,IF(AND(MONTH(C275)&gt;=4,MONTH(C275)&lt;=6),2,IF(AND(MONTH(C275)&gt;=7,MONTH(C275)&lt;=9),3,4))))</f>
        <v>4</v>
      </c>
      <c r="D276" s="90"/>
      <c r="E276" s="67" t="s">
        <v>13193</v>
      </c>
      <c r="F276" s="66" t="s">
        <v>11113</v>
      </c>
      <c r="G276" s="45"/>
      <c r="H276" s="45"/>
      <c r="I276" s="45"/>
      <c r="J276" s="45"/>
    </row>
    <row r="277" spans="1:10" ht="14.1" customHeight="1" thickBot="1" x14ac:dyDescent="0.25">
      <c r="A277" s="45"/>
      <c r="B277" s="45"/>
      <c r="C277" s="45"/>
      <c r="D277" s="45"/>
      <c r="E277" s="45"/>
      <c r="F277" s="45"/>
      <c r="G277" s="45"/>
      <c r="H277" s="45"/>
      <c r="I277" s="45"/>
      <c r="J277" s="45"/>
    </row>
    <row r="278" spans="1:10" ht="14.1" customHeight="1" thickBot="1" x14ac:dyDescent="0.25">
      <c r="A278" s="72" t="s">
        <v>15735</v>
      </c>
      <c r="B278" s="72" t="s">
        <v>16146</v>
      </c>
      <c r="C278" s="72" t="s">
        <v>15641</v>
      </c>
      <c r="D278" s="72" t="s">
        <v>15251</v>
      </c>
      <c r="E278" s="72" t="s">
        <v>6933</v>
      </c>
      <c r="F278" s="72" t="s">
        <v>15280</v>
      </c>
      <c r="G278" s="45"/>
      <c r="H278" s="45"/>
      <c r="I278" s="45"/>
      <c r="J278" s="45"/>
    </row>
    <row r="279" spans="1:10" ht="13.5" customHeight="1" x14ac:dyDescent="0.2">
      <c r="A279" s="81">
        <v>15101505</v>
      </c>
      <c r="B279" s="69" t="str">
        <f ca="1">IFERROR(INDEX(UNSPSCDes,MATCH(INDIRECT(ADDRESS(ROW(),COLUMN()-1,4)),UNSPSCCode,0)),"")</f>
        <v>Combustible diesel</v>
      </c>
      <c r="C279" s="81" t="s">
        <v>9561</v>
      </c>
      <c r="D279" s="81">
        <v>20000</v>
      </c>
      <c r="E279" s="71">
        <v>195</v>
      </c>
      <c r="F279" s="70">
        <f ca="1">INDIRECT(ADDRESS(ROW(),COLUMN()-2,4))*INDIRECT(ADDRESS(ROW(),COLUMN()-1,4))</f>
        <v>3900000</v>
      </c>
      <c r="G279" s="45"/>
      <c r="H279" s="45"/>
      <c r="I279" s="45"/>
      <c r="J279" s="45"/>
    </row>
    <row r="280" spans="1:10" ht="14.1" customHeight="1" x14ac:dyDescent="0.2">
      <c r="A280" s="45"/>
      <c r="B280" s="45"/>
      <c r="C280" s="45"/>
      <c r="D280" s="45"/>
      <c r="E280" s="73" t="s">
        <v>12551</v>
      </c>
      <c r="F280" s="74">
        <f ca="1">SUM(Table312[MONTO TOTAL ESTIMADO])</f>
        <v>3900000</v>
      </c>
      <c r="G280" s="45"/>
      <c r="H280" s="45" t="str">
        <f>C272</f>
        <v>Bienes</v>
      </c>
      <c r="I280" s="45" t="str">
        <f>E272</f>
        <v>No</v>
      </c>
      <c r="J280" s="45" t="str">
        <f>D272</f>
        <v>Comparacion de Precios</v>
      </c>
    </row>
    <row r="281" spans="1:10" ht="14.1" customHeight="1" thickBot="1" x14ac:dyDescent="0.3"/>
    <row r="282" spans="1:10" ht="33.75" customHeight="1" thickBot="1" x14ac:dyDescent="0.25">
      <c r="A282" s="64" t="s">
        <v>16383</v>
      </c>
      <c r="B282" s="64" t="s">
        <v>161</v>
      </c>
      <c r="C282" s="64" t="s">
        <v>11725</v>
      </c>
      <c r="D282" s="64" t="s">
        <v>14379</v>
      </c>
      <c r="E282" s="64" t="s">
        <v>10963</v>
      </c>
      <c r="F282" s="64" t="s">
        <v>11096</v>
      </c>
      <c r="G282" s="45"/>
      <c r="H282" s="45"/>
      <c r="I282" s="45"/>
      <c r="J282" s="45"/>
    </row>
    <row r="283" spans="1:10" ht="13.5" customHeight="1" thickBot="1" x14ac:dyDescent="0.25">
      <c r="A283" s="66" t="s">
        <v>18840</v>
      </c>
      <c r="B283" s="66" t="s">
        <v>18841</v>
      </c>
      <c r="C283" s="66" t="s">
        <v>17798</v>
      </c>
      <c r="D283" s="66" t="s">
        <v>17483</v>
      </c>
      <c r="E283" s="66" t="s">
        <v>8856</v>
      </c>
      <c r="F283" s="66"/>
      <c r="G283" s="45"/>
      <c r="H283" s="45"/>
      <c r="I283" s="45"/>
      <c r="J283" s="45"/>
    </row>
    <row r="284" spans="1:10" ht="14.1" customHeight="1" thickBot="1" x14ac:dyDescent="0.25">
      <c r="A284" s="89" t="s">
        <v>14829</v>
      </c>
      <c r="B284" s="67" t="s">
        <v>8529</v>
      </c>
      <c r="C284" s="76">
        <v>44571</v>
      </c>
      <c r="D284" s="89" t="s">
        <v>9387</v>
      </c>
      <c r="E284" s="67" t="s">
        <v>13094</v>
      </c>
      <c r="F284" s="66" t="s">
        <v>3080</v>
      </c>
      <c r="G284" s="45"/>
      <c r="H284" s="45"/>
      <c r="I284" s="45"/>
      <c r="J284" s="45"/>
    </row>
    <row r="285" spans="1:10" ht="14.1" customHeight="1" thickBot="1" x14ac:dyDescent="0.25">
      <c r="A285" s="90"/>
      <c r="B285" s="67" t="s">
        <v>1786</v>
      </c>
      <c r="C285" s="65">
        <f>IF(C284="","",IF(AND(MONTH(C284)&gt;=1,MONTH(C284)&lt;=3),1,IF(AND(MONTH(C284)&gt;=4,MONTH(C284)&lt;=6),2,IF(AND(MONTH(C284)&gt;=7,MONTH(C284)&lt;=9),3,4))))</f>
        <v>1</v>
      </c>
      <c r="D285" s="90"/>
      <c r="E285" s="67" t="s">
        <v>2417</v>
      </c>
      <c r="F285" s="66" t="s">
        <v>11113</v>
      </c>
      <c r="G285" s="45"/>
      <c r="H285" s="45"/>
      <c r="I285" s="45"/>
      <c r="J285" s="45"/>
    </row>
    <row r="286" spans="1:10" ht="14.1" customHeight="1" thickBot="1" x14ac:dyDescent="0.25">
      <c r="A286" s="90"/>
      <c r="B286" s="67" t="s">
        <v>12943</v>
      </c>
      <c r="C286" s="76">
        <v>44572</v>
      </c>
      <c r="D286" s="90"/>
      <c r="E286" s="67" t="s">
        <v>3073</v>
      </c>
      <c r="F286" s="66" t="s">
        <v>11113</v>
      </c>
      <c r="G286" s="45"/>
      <c r="H286" s="45"/>
      <c r="I286" s="45"/>
      <c r="J286" s="45"/>
    </row>
    <row r="287" spans="1:10" ht="14.1" customHeight="1" thickBot="1" x14ac:dyDescent="0.25">
      <c r="A287" s="90"/>
      <c r="B287" s="67" t="s">
        <v>1786</v>
      </c>
      <c r="C287" s="65">
        <f>IF(C286="","",IF(AND(MONTH(C286)&gt;=1,MONTH(C286)&lt;=3),1,IF(AND(MONTH(C286)&gt;=4,MONTH(C286)&lt;=6),2,IF(AND(MONTH(C286)&gt;=7,MONTH(C286)&lt;=9),3,4))))</f>
        <v>1</v>
      </c>
      <c r="D287" s="90"/>
      <c r="E287" s="67" t="s">
        <v>13193</v>
      </c>
      <c r="F287" s="66" t="s">
        <v>11113</v>
      </c>
      <c r="G287" s="45"/>
      <c r="H287" s="45"/>
      <c r="I287" s="45"/>
      <c r="J287" s="45"/>
    </row>
    <row r="288" spans="1:10" ht="14.1" customHeight="1" thickBot="1" x14ac:dyDescent="0.25">
      <c r="A288" s="45"/>
      <c r="B288" s="45"/>
      <c r="C288" s="45"/>
      <c r="D288" s="45"/>
      <c r="E288" s="45"/>
      <c r="F288" s="45"/>
      <c r="G288" s="45"/>
      <c r="H288" s="45"/>
      <c r="I288" s="45"/>
      <c r="J288" s="45"/>
    </row>
    <row r="289" spans="1:10" ht="14.1" customHeight="1" thickBot="1" x14ac:dyDescent="0.25">
      <c r="A289" s="72" t="s">
        <v>15735</v>
      </c>
      <c r="B289" s="72" t="s">
        <v>16146</v>
      </c>
      <c r="C289" s="72" t="s">
        <v>15641</v>
      </c>
      <c r="D289" s="72" t="s">
        <v>15251</v>
      </c>
      <c r="E289" s="72" t="s">
        <v>6933</v>
      </c>
      <c r="F289" s="72" t="s">
        <v>15280</v>
      </c>
      <c r="G289" s="45"/>
      <c r="H289" s="45"/>
      <c r="I289" s="45"/>
      <c r="J289" s="45"/>
    </row>
    <row r="290" spans="1:10" ht="14.1" customHeight="1" x14ac:dyDescent="0.2">
      <c r="A290" s="81">
        <v>15121501</v>
      </c>
      <c r="B290" s="69" t="str">
        <f ca="1">IFERROR(INDEX(UNSPSCDes,MATCH(INDIRECT(ADDRESS(ROW(),COLUMN()-1,4)),UNSPSCCode,0)),"")</f>
        <v>Aceite motor</v>
      </c>
      <c r="C290" s="81" t="s">
        <v>9561</v>
      </c>
      <c r="D290" s="81">
        <v>4</v>
      </c>
      <c r="E290" s="71">
        <v>24000</v>
      </c>
      <c r="F290" s="70">
        <f ca="1">INDIRECT(ADDRESS(ROW(),COLUMN()-2,4))*INDIRECT(ADDRESS(ROW(),COLUMN()-1,4))</f>
        <v>96000</v>
      </c>
      <c r="G290" s="45"/>
      <c r="H290" s="45"/>
      <c r="I290" s="45"/>
      <c r="J290" s="45"/>
    </row>
    <row r="291" spans="1:10" ht="13.5" customHeight="1" x14ac:dyDescent="0.2">
      <c r="A291" s="81">
        <v>15121504</v>
      </c>
      <c r="B291" s="69" t="str">
        <f ca="1">IFERROR(INDEX(UNSPSCDes,MATCH(INDIRECT(ADDRESS(ROW(),COLUMN()-1,4)),UNSPSCCode,0)),"")</f>
        <v>Aceite hidráulico</v>
      </c>
      <c r="C291" s="81" t="s">
        <v>9561</v>
      </c>
      <c r="D291" s="81">
        <v>4</v>
      </c>
      <c r="E291" s="71">
        <v>29000</v>
      </c>
      <c r="F291" s="70">
        <f ca="1">INDIRECT(ADDRESS(ROW(),COLUMN()-2,4))*INDIRECT(ADDRESS(ROW(),COLUMN()-1,4))</f>
        <v>116000</v>
      </c>
      <c r="G291" s="45"/>
      <c r="H291" s="45"/>
      <c r="I291" s="45"/>
      <c r="J291" s="45"/>
    </row>
    <row r="292" spans="1:10" ht="13.5" customHeight="1" x14ac:dyDescent="0.2">
      <c r="A292" s="81">
        <v>15121508</v>
      </c>
      <c r="B292" s="69" t="str">
        <f ca="1">IFERROR(INDEX(UNSPSCDes,MATCH(INDIRECT(ADDRESS(ROW(),COLUMN()-1,4)),UNSPSCCode,0)),"")</f>
        <v>Aceite de transmisión</v>
      </c>
      <c r="C292" s="81" t="s">
        <v>9561</v>
      </c>
      <c r="D292" s="81">
        <v>4</v>
      </c>
      <c r="E292" s="71">
        <v>28000</v>
      </c>
      <c r="F292" s="70">
        <f ca="1">INDIRECT(ADDRESS(ROW(),COLUMN()-2,4))*INDIRECT(ADDRESS(ROW(),COLUMN()-1,4))</f>
        <v>112000</v>
      </c>
      <c r="G292" s="45"/>
      <c r="H292" s="45"/>
      <c r="I292" s="45"/>
      <c r="J292" s="45"/>
    </row>
    <row r="293" spans="1:10" ht="13.5" customHeight="1" x14ac:dyDescent="0.2">
      <c r="A293" s="81">
        <v>27131604</v>
      </c>
      <c r="B293" s="69" t="str">
        <f ca="1">IFERROR(INDEX(UNSPSCDes,MATCH(INDIRECT(ADDRESS(ROW(),COLUMN()-1,4)),UNSPSCCode,0)),"")</f>
        <v>Lubricadores neumáticos</v>
      </c>
      <c r="C293" s="81" t="s">
        <v>9561</v>
      </c>
      <c r="D293" s="81">
        <v>4</v>
      </c>
      <c r="E293" s="71">
        <v>27000</v>
      </c>
      <c r="F293" s="70">
        <f ca="1">INDIRECT(ADDRESS(ROW(),COLUMN()-2,4))*INDIRECT(ADDRESS(ROW(),COLUMN()-1,4))</f>
        <v>108000</v>
      </c>
      <c r="G293" s="45"/>
      <c r="H293" s="45"/>
      <c r="I293" s="45"/>
      <c r="J293" s="45"/>
    </row>
    <row r="294" spans="1:10" ht="14.1" customHeight="1" x14ac:dyDescent="0.2">
      <c r="A294" s="45"/>
      <c r="B294" s="45"/>
      <c r="C294" s="45"/>
      <c r="D294" s="45"/>
      <c r="E294" s="73" t="s">
        <v>12551</v>
      </c>
      <c r="F294" s="74">
        <f ca="1">SUM(Table313[MONTO TOTAL ESTIMADO])</f>
        <v>432000</v>
      </c>
      <c r="G294" s="45"/>
      <c r="H294" s="45" t="str">
        <f>C283</f>
        <v>Bienes</v>
      </c>
      <c r="I294" s="45" t="str">
        <f>E283</f>
        <v>Sí</v>
      </c>
      <c r="J294" s="45" t="str">
        <f>D283</f>
        <v>Compras Menores</v>
      </c>
    </row>
    <row r="295" spans="1:10" ht="14.1" customHeight="1" thickBot="1" x14ac:dyDescent="0.3"/>
    <row r="296" spans="1:10" ht="33.75" customHeight="1" thickBot="1" x14ac:dyDescent="0.25">
      <c r="A296" s="64" t="s">
        <v>16383</v>
      </c>
      <c r="B296" s="64" t="s">
        <v>161</v>
      </c>
      <c r="C296" s="64" t="s">
        <v>11725</v>
      </c>
      <c r="D296" s="64" t="s">
        <v>14379</v>
      </c>
      <c r="E296" s="64" t="s">
        <v>10963</v>
      </c>
      <c r="F296" s="64" t="s">
        <v>11096</v>
      </c>
      <c r="G296" s="45"/>
      <c r="H296" s="45"/>
      <c r="I296" s="45"/>
      <c r="J296" s="45"/>
    </row>
    <row r="297" spans="1:10" ht="14.1" customHeight="1" thickBot="1" x14ac:dyDescent="0.25">
      <c r="A297" s="66" t="s">
        <v>18840</v>
      </c>
      <c r="B297" s="66" t="s">
        <v>18841</v>
      </c>
      <c r="C297" s="66" t="s">
        <v>17798</v>
      </c>
      <c r="D297" s="66" t="s">
        <v>17483</v>
      </c>
      <c r="E297" s="66" t="s">
        <v>8856</v>
      </c>
      <c r="F297" s="66"/>
      <c r="G297" s="45"/>
      <c r="H297" s="45"/>
      <c r="I297" s="45"/>
      <c r="J297" s="45"/>
    </row>
    <row r="298" spans="1:10" ht="14.1" customHeight="1" thickBot="1" x14ac:dyDescent="0.25">
      <c r="A298" s="89" t="s">
        <v>14829</v>
      </c>
      <c r="B298" s="67" t="s">
        <v>8529</v>
      </c>
      <c r="C298" s="76">
        <v>44662</v>
      </c>
      <c r="D298" s="89" t="s">
        <v>9387</v>
      </c>
      <c r="E298" s="67" t="s">
        <v>13094</v>
      </c>
      <c r="F298" s="66" t="s">
        <v>3080</v>
      </c>
      <c r="G298" s="45"/>
      <c r="H298" s="45"/>
      <c r="I298" s="45"/>
      <c r="J298" s="45"/>
    </row>
    <row r="299" spans="1:10" ht="14.1" customHeight="1" thickBot="1" x14ac:dyDescent="0.25">
      <c r="A299" s="90"/>
      <c r="B299" s="67" t="s">
        <v>1786</v>
      </c>
      <c r="C299" s="65">
        <f>IF(C298="","",IF(AND(MONTH(C298)&gt;=1,MONTH(C298)&lt;=3),1,IF(AND(MONTH(C298)&gt;=4,MONTH(C298)&lt;=6),2,IF(AND(MONTH(C298)&gt;=7,MONTH(C298)&lt;=9),3,4))))</f>
        <v>2</v>
      </c>
      <c r="D299" s="90"/>
      <c r="E299" s="67" t="s">
        <v>2417</v>
      </c>
      <c r="F299" s="66" t="s">
        <v>11113</v>
      </c>
      <c r="G299" s="45"/>
      <c r="H299" s="45"/>
      <c r="I299" s="45"/>
      <c r="J299" s="45"/>
    </row>
    <row r="300" spans="1:10" ht="14.1" customHeight="1" thickBot="1" x14ac:dyDescent="0.25">
      <c r="A300" s="90"/>
      <c r="B300" s="67" t="s">
        <v>12943</v>
      </c>
      <c r="C300" s="76">
        <v>44663</v>
      </c>
      <c r="D300" s="90"/>
      <c r="E300" s="67" t="s">
        <v>3073</v>
      </c>
      <c r="F300" s="66" t="s">
        <v>11113</v>
      </c>
      <c r="G300" s="45"/>
      <c r="H300" s="45"/>
      <c r="I300" s="45"/>
      <c r="J300" s="45"/>
    </row>
    <row r="301" spans="1:10" ht="14.1" customHeight="1" thickBot="1" x14ac:dyDescent="0.25">
      <c r="A301" s="90"/>
      <c r="B301" s="67" t="s">
        <v>1786</v>
      </c>
      <c r="C301" s="65">
        <f>IF(C300="","",IF(AND(MONTH(C300)&gt;=1,MONTH(C300)&lt;=3),1,IF(AND(MONTH(C300)&gt;=4,MONTH(C300)&lt;=6),2,IF(AND(MONTH(C300)&gt;=7,MONTH(C300)&lt;=9),3,4))))</f>
        <v>2</v>
      </c>
      <c r="D301" s="90"/>
      <c r="E301" s="67" t="s">
        <v>13193</v>
      </c>
      <c r="F301" s="66" t="s">
        <v>11113</v>
      </c>
      <c r="G301" s="45"/>
      <c r="H301" s="45"/>
      <c r="I301" s="45"/>
      <c r="J301" s="45"/>
    </row>
    <row r="302" spans="1:10" ht="14.1" customHeight="1" thickBot="1" x14ac:dyDescent="0.25">
      <c r="A302" s="45"/>
      <c r="B302" s="45"/>
      <c r="C302" s="45"/>
      <c r="D302" s="45"/>
      <c r="E302" s="45"/>
      <c r="F302" s="45"/>
      <c r="G302" s="45"/>
      <c r="H302" s="45"/>
      <c r="I302" s="45"/>
      <c r="J302" s="45"/>
    </row>
    <row r="303" spans="1:10" ht="14.1" customHeight="1" thickBot="1" x14ac:dyDescent="0.25">
      <c r="A303" s="72" t="s">
        <v>15735</v>
      </c>
      <c r="B303" s="72" t="s">
        <v>16146</v>
      </c>
      <c r="C303" s="72" t="s">
        <v>15641</v>
      </c>
      <c r="D303" s="72" t="s">
        <v>15251</v>
      </c>
      <c r="E303" s="72" t="s">
        <v>6933</v>
      </c>
      <c r="F303" s="72" t="s">
        <v>15280</v>
      </c>
      <c r="G303" s="45"/>
      <c r="H303" s="45"/>
      <c r="I303" s="45"/>
      <c r="J303" s="45"/>
    </row>
    <row r="304" spans="1:10" ht="14.1" customHeight="1" x14ac:dyDescent="0.2">
      <c r="A304" s="81">
        <v>15121501</v>
      </c>
      <c r="B304" s="69" t="str">
        <f ca="1">IFERROR(INDEX(UNSPSCDes,MATCH(INDIRECT(ADDRESS(ROW(),COLUMN()-1,4)),UNSPSCCode,0)),"")</f>
        <v>Aceite motor</v>
      </c>
      <c r="C304" s="81" t="s">
        <v>9561</v>
      </c>
      <c r="D304" s="81">
        <v>4</v>
      </c>
      <c r="E304" s="71">
        <v>24000</v>
      </c>
      <c r="F304" s="70">
        <f ca="1">INDIRECT(ADDRESS(ROW(),COLUMN()-2,4))*INDIRECT(ADDRESS(ROW(),COLUMN()-1,4))</f>
        <v>96000</v>
      </c>
      <c r="G304" s="45"/>
      <c r="H304" s="45"/>
      <c r="I304" s="45"/>
      <c r="J304" s="45"/>
    </row>
    <row r="305" spans="1:10" ht="13.5" customHeight="1" x14ac:dyDescent="0.2">
      <c r="A305" s="81">
        <v>15121504</v>
      </c>
      <c r="B305" s="69" t="str">
        <f ca="1">IFERROR(INDEX(UNSPSCDes,MATCH(INDIRECT(ADDRESS(ROW(),COLUMN()-1,4)),UNSPSCCode,0)),"")</f>
        <v>Aceite hidráulico</v>
      </c>
      <c r="C305" s="81" t="s">
        <v>9561</v>
      </c>
      <c r="D305" s="81">
        <v>4</v>
      </c>
      <c r="E305" s="71">
        <v>29000</v>
      </c>
      <c r="F305" s="70">
        <f ca="1">INDIRECT(ADDRESS(ROW(),COLUMN()-2,4))*INDIRECT(ADDRESS(ROW(),COLUMN()-1,4))</f>
        <v>116000</v>
      </c>
      <c r="G305" s="45"/>
      <c r="H305" s="45"/>
      <c r="I305" s="45"/>
      <c r="J305" s="45"/>
    </row>
    <row r="306" spans="1:10" ht="13.5" customHeight="1" x14ac:dyDescent="0.2">
      <c r="A306" s="81">
        <v>15121508</v>
      </c>
      <c r="B306" s="69" t="str">
        <f ca="1">IFERROR(INDEX(UNSPSCDes,MATCH(INDIRECT(ADDRESS(ROW(),COLUMN()-1,4)),UNSPSCCode,0)),"")</f>
        <v>Aceite de transmisión</v>
      </c>
      <c r="C306" s="81" t="s">
        <v>9561</v>
      </c>
      <c r="D306" s="81">
        <v>4</v>
      </c>
      <c r="E306" s="71">
        <v>28000</v>
      </c>
      <c r="F306" s="70">
        <f ca="1">INDIRECT(ADDRESS(ROW(),COLUMN()-2,4))*INDIRECT(ADDRESS(ROW(),COLUMN()-1,4))</f>
        <v>112000</v>
      </c>
      <c r="G306" s="45"/>
      <c r="H306" s="45"/>
      <c r="I306" s="45"/>
      <c r="J306" s="45"/>
    </row>
    <row r="307" spans="1:10" ht="13.5" customHeight="1" x14ac:dyDescent="0.2">
      <c r="A307" s="81">
        <v>27131604</v>
      </c>
      <c r="B307" s="69" t="str">
        <f ca="1">IFERROR(INDEX(UNSPSCDes,MATCH(INDIRECT(ADDRESS(ROW(),COLUMN()-1,4)),UNSPSCCode,0)),"")</f>
        <v>Lubricadores neumáticos</v>
      </c>
      <c r="C307" s="81" t="s">
        <v>9561</v>
      </c>
      <c r="D307" s="81">
        <v>4</v>
      </c>
      <c r="E307" s="71">
        <v>27000</v>
      </c>
      <c r="F307" s="70">
        <f ca="1">INDIRECT(ADDRESS(ROW(),COLUMN()-2,4))*INDIRECT(ADDRESS(ROW(),COLUMN()-1,4))</f>
        <v>108000</v>
      </c>
      <c r="G307" s="45"/>
      <c r="H307" s="45"/>
      <c r="I307" s="45"/>
      <c r="J307" s="45"/>
    </row>
    <row r="308" spans="1:10" ht="14.1" customHeight="1" x14ac:dyDescent="0.2">
      <c r="A308" s="45"/>
      <c r="B308" s="45"/>
      <c r="C308" s="45"/>
      <c r="D308" s="45"/>
      <c r="E308" s="73" t="s">
        <v>12551</v>
      </c>
      <c r="F308" s="74">
        <f ca="1">SUM(Table314[MONTO TOTAL ESTIMADO])</f>
        <v>432000</v>
      </c>
      <c r="G308" s="45"/>
      <c r="H308" s="45" t="str">
        <f>C297</f>
        <v>Bienes</v>
      </c>
      <c r="I308" s="45" t="str">
        <f>E297</f>
        <v>Sí</v>
      </c>
      <c r="J308" s="45" t="str">
        <f>D297</f>
        <v>Compras Menores</v>
      </c>
    </row>
    <row r="309" spans="1:10" ht="14.1" customHeight="1" thickBot="1" x14ac:dyDescent="0.3"/>
    <row r="310" spans="1:10" ht="33.75" customHeight="1" thickBot="1" x14ac:dyDescent="0.25">
      <c r="A310" s="64" t="s">
        <v>16383</v>
      </c>
      <c r="B310" s="64" t="s">
        <v>161</v>
      </c>
      <c r="C310" s="64" t="s">
        <v>11725</v>
      </c>
      <c r="D310" s="64" t="s">
        <v>14379</v>
      </c>
      <c r="E310" s="64" t="s">
        <v>10963</v>
      </c>
      <c r="F310" s="64" t="s">
        <v>11096</v>
      </c>
      <c r="G310" s="45"/>
      <c r="H310" s="45"/>
      <c r="I310" s="45"/>
      <c r="J310" s="45"/>
    </row>
    <row r="311" spans="1:10" ht="14.1" customHeight="1" thickBot="1" x14ac:dyDescent="0.25">
      <c r="A311" s="66" t="s">
        <v>18840</v>
      </c>
      <c r="B311" s="66" t="s">
        <v>18841</v>
      </c>
      <c r="C311" s="66" t="s">
        <v>17798</v>
      </c>
      <c r="D311" s="66" t="s">
        <v>17483</v>
      </c>
      <c r="E311" s="66" t="s">
        <v>8856</v>
      </c>
      <c r="F311" s="66"/>
      <c r="G311" s="45"/>
      <c r="H311" s="45"/>
      <c r="I311" s="45"/>
      <c r="J311" s="45"/>
    </row>
    <row r="312" spans="1:10" ht="14.1" customHeight="1" thickBot="1" x14ac:dyDescent="0.25">
      <c r="A312" s="89" t="s">
        <v>14829</v>
      </c>
      <c r="B312" s="67" t="s">
        <v>8529</v>
      </c>
      <c r="C312" s="76">
        <v>44753</v>
      </c>
      <c r="D312" s="89" t="s">
        <v>9387</v>
      </c>
      <c r="E312" s="67" t="s">
        <v>13094</v>
      </c>
      <c r="F312" s="66" t="s">
        <v>3080</v>
      </c>
      <c r="G312" s="45"/>
      <c r="H312" s="45"/>
      <c r="I312" s="45"/>
      <c r="J312" s="45"/>
    </row>
    <row r="313" spans="1:10" ht="14.1" customHeight="1" thickBot="1" x14ac:dyDescent="0.25">
      <c r="A313" s="90"/>
      <c r="B313" s="67" t="s">
        <v>1786</v>
      </c>
      <c r="C313" s="65">
        <f>IF(C312="","",IF(AND(MONTH(C312)&gt;=1,MONTH(C312)&lt;=3),1,IF(AND(MONTH(C312)&gt;=4,MONTH(C312)&lt;=6),2,IF(AND(MONTH(C312)&gt;=7,MONTH(C312)&lt;=9),3,4))))</f>
        <v>3</v>
      </c>
      <c r="D313" s="90"/>
      <c r="E313" s="67" t="s">
        <v>2417</v>
      </c>
      <c r="F313" s="66" t="s">
        <v>11113</v>
      </c>
      <c r="G313" s="45"/>
      <c r="H313" s="45"/>
      <c r="I313" s="45"/>
      <c r="J313" s="45"/>
    </row>
    <row r="314" spans="1:10" ht="14.1" customHeight="1" thickBot="1" x14ac:dyDescent="0.25">
      <c r="A314" s="90"/>
      <c r="B314" s="67" t="s">
        <v>12943</v>
      </c>
      <c r="C314" s="76">
        <v>44754</v>
      </c>
      <c r="D314" s="90"/>
      <c r="E314" s="67" t="s">
        <v>3073</v>
      </c>
      <c r="F314" s="66" t="s">
        <v>11113</v>
      </c>
      <c r="G314" s="45"/>
      <c r="H314" s="45"/>
      <c r="I314" s="45"/>
      <c r="J314" s="45"/>
    </row>
    <row r="315" spans="1:10" ht="14.1" customHeight="1" thickBot="1" x14ac:dyDescent="0.25">
      <c r="A315" s="90"/>
      <c r="B315" s="67" t="s">
        <v>1786</v>
      </c>
      <c r="C315" s="65">
        <f>IF(C314="","",IF(AND(MONTH(C314)&gt;=1,MONTH(C314)&lt;=3),1,IF(AND(MONTH(C314)&gt;=4,MONTH(C314)&lt;=6),2,IF(AND(MONTH(C314)&gt;=7,MONTH(C314)&lt;=9),3,4))))</f>
        <v>3</v>
      </c>
      <c r="D315" s="90"/>
      <c r="E315" s="67" t="s">
        <v>13193</v>
      </c>
      <c r="F315" s="66" t="s">
        <v>11113</v>
      </c>
      <c r="G315" s="45"/>
      <c r="H315" s="45"/>
      <c r="I315" s="45"/>
      <c r="J315" s="45"/>
    </row>
    <row r="316" spans="1:10" ht="14.1" customHeight="1" thickBot="1" x14ac:dyDescent="0.25">
      <c r="A316" s="45"/>
      <c r="B316" s="45"/>
      <c r="C316" s="45"/>
      <c r="D316" s="45"/>
      <c r="E316" s="45"/>
      <c r="F316" s="45"/>
      <c r="G316" s="45"/>
      <c r="H316" s="45"/>
      <c r="I316" s="45"/>
      <c r="J316" s="45"/>
    </row>
    <row r="317" spans="1:10" ht="14.1" customHeight="1" thickBot="1" x14ac:dyDescent="0.25">
      <c r="A317" s="72" t="s">
        <v>15735</v>
      </c>
      <c r="B317" s="72" t="s">
        <v>16146</v>
      </c>
      <c r="C317" s="72" t="s">
        <v>15641</v>
      </c>
      <c r="D317" s="72" t="s">
        <v>15251</v>
      </c>
      <c r="E317" s="72" t="s">
        <v>6933</v>
      </c>
      <c r="F317" s="72" t="s">
        <v>15280</v>
      </c>
      <c r="G317" s="45"/>
      <c r="H317" s="45"/>
      <c r="I317" s="45"/>
      <c r="J317" s="45"/>
    </row>
    <row r="318" spans="1:10" ht="14.1" customHeight="1" x14ac:dyDescent="0.2">
      <c r="A318" s="81">
        <v>15121501</v>
      </c>
      <c r="B318" s="69" t="str">
        <f ca="1">IFERROR(INDEX(UNSPSCDes,MATCH(INDIRECT(ADDRESS(ROW(),COLUMN()-1,4)),UNSPSCCode,0)),"")</f>
        <v>Aceite motor</v>
      </c>
      <c r="C318" s="81" t="s">
        <v>9561</v>
      </c>
      <c r="D318" s="81">
        <v>4</v>
      </c>
      <c r="E318" s="71">
        <v>24000</v>
      </c>
      <c r="F318" s="70">
        <f ca="1">INDIRECT(ADDRESS(ROW(),COLUMN()-2,4))*INDIRECT(ADDRESS(ROW(),COLUMN()-1,4))</f>
        <v>96000</v>
      </c>
      <c r="G318" s="45"/>
      <c r="H318" s="45"/>
      <c r="I318" s="45"/>
      <c r="J318" s="45"/>
    </row>
    <row r="319" spans="1:10" ht="13.5" customHeight="1" x14ac:dyDescent="0.2">
      <c r="A319" s="81">
        <v>15121504</v>
      </c>
      <c r="B319" s="69" t="str">
        <f ca="1">IFERROR(INDEX(UNSPSCDes,MATCH(INDIRECT(ADDRESS(ROW(),COLUMN()-1,4)),UNSPSCCode,0)),"")</f>
        <v>Aceite hidráulico</v>
      </c>
      <c r="C319" s="81" t="s">
        <v>9561</v>
      </c>
      <c r="D319" s="81">
        <v>4</v>
      </c>
      <c r="E319" s="71">
        <v>29000</v>
      </c>
      <c r="F319" s="70">
        <f ca="1">INDIRECT(ADDRESS(ROW(),COLUMN()-2,4))*INDIRECT(ADDRESS(ROW(),COLUMN()-1,4))</f>
        <v>116000</v>
      </c>
      <c r="G319" s="45"/>
      <c r="H319" s="45"/>
      <c r="I319" s="45"/>
      <c r="J319" s="45"/>
    </row>
    <row r="320" spans="1:10" ht="13.5" customHeight="1" x14ac:dyDescent="0.2">
      <c r="A320" s="81">
        <v>15121508</v>
      </c>
      <c r="B320" s="69" t="str">
        <f ca="1">IFERROR(INDEX(UNSPSCDes,MATCH(INDIRECT(ADDRESS(ROW(),COLUMN()-1,4)),UNSPSCCode,0)),"")</f>
        <v>Aceite de transmisión</v>
      </c>
      <c r="C320" s="81" t="s">
        <v>9561</v>
      </c>
      <c r="D320" s="81">
        <v>4</v>
      </c>
      <c r="E320" s="71">
        <v>28000</v>
      </c>
      <c r="F320" s="70">
        <f ca="1">INDIRECT(ADDRESS(ROW(),COLUMN()-2,4))*INDIRECT(ADDRESS(ROW(),COLUMN()-1,4))</f>
        <v>112000</v>
      </c>
      <c r="G320" s="45"/>
      <c r="H320" s="45"/>
      <c r="I320" s="45"/>
      <c r="J320" s="45"/>
    </row>
    <row r="321" spans="1:10" ht="13.5" customHeight="1" x14ac:dyDescent="0.2">
      <c r="A321" s="81">
        <v>27131604</v>
      </c>
      <c r="B321" s="69" t="str">
        <f ca="1">IFERROR(INDEX(UNSPSCDes,MATCH(INDIRECT(ADDRESS(ROW(),COLUMN()-1,4)),UNSPSCCode,0)),"")</f>
        <v>Lubricadores neumáticos</v>
      </c>
      <c r="C321" s="81" t="s">
        <v>9561</v>
      </c>
      <c r="D321" s="81">
        <v>4</v>
      </c>
      <c r="E321" s="71">
        <v>27000</v>
      </c>
      <c r="F321" s="70">
        <f ca="1">INDIRECT(ADDRESS(ROW(),COLUMN()-2,4))*INDIRECT(ADDRESS(ROW(),COLUMN()-1,4))</f>
        <v>108000</v>
      </c>
      <c r="G321" s="45"/>
      <c r="H321" s="45"/>
      <c r="I321" s="45"/>
      <c r="J321" s="45"/>
    </row>
    <row r="322" spans="1:10" ht="14.1" customHeight="1" x14ac:dyDescent="0.2">
      <c r="A322" s="45"/>
      <c r="B322" s="45"/>
      <c r="C322" s="45"/>
      <c r="D322" s="45"/>
      <c r="E322" s="73" t="s">
        <v>12551</v>
      </c>
      <c r="F322" s="74">
        <f ca="1">SUM(Table315[MONTO TOTAL ESTIMADO])</f>
        <v>432000</v>
      </c>
      <c r="G322" s="45"/>
      <c r="H322" s="45" t="str">
        <f>C311</f>
        <v>Bienes</v>
      </c>
      <c r="I322" s="45" t="str">
        <f>E311</f>
        <v>Sí</v>
      </c>
      <c r="J322" s="45" t="str">
        <f>D311</f>
        <v>Compras Menores</v>
      </c>
    </row>
    <row r="323" spans="1:10" ht="14.1" customHeight="1" thickBot="1" x14ac:dyDescent="0.3"/>
    <row r="324" spans="1:10" ht="33.75" customHeight="1" thickBot="1" x14ac:dyDescent="0.25">
      <c r="A324" s="64" t="s">
        <v>16383</v>
      </c>
      <c r="B324" s="64" t="s">
        <v>161</v>
      </c>
      <c r="C324" s="64" t="s">
        <v>11725</v>
      </c>
      <c r="D324" s="64" t="s">
        <v>14379</v>
      </c>
      <c r="E324" s="64" t="s">
        <v>10963</v>
      </c>
      <c r="F324" s="64" t="s">
        <v>11096</v>
      </c>
      <c r="G324" s="45"/>
      <c r="H324" s="45"/>
      <c r="I324" s="45"/>
      <c r="J324" s="45"/>
    </row>
    <row r="325" spans="1:10" ht="13.5" customHeight="1" thickBot="1" x14ac:dyDescent="0.25">
      <c r="A325" s="66" t="s">
        <v>18842</v>
      </c>
      <c r="B325" s="66" t="s">
        <v>18843</v>
      </c>
      <c r="C325" s="66" t="s">
        <v>17798</v>
      </c>
      <c r="D325" s="66" t="s">
        <v>17483</v>
      </c>
      <c r="E325" s="66" t="s">
        <v>8856</v>
      </c>
      <c r="F325" s="66"/>
      <c r="G325" s="45"/>
      <c r="H325" s="45"/>
      <c r="I325" s="45"/>
      <c r="J325" s="45"/>
    </row>
    <row r="326" spans="1:10" ht="14.1" customHeight="1" thickBot="1" x14ac:dyDescent="0.25">
      <c r="A326" s="89" t="s">
        <v>14829</v>
      </c>
      <c r="B326" s="67" t="s">
        <v>8529</v>
      </c>
      <c r="C326" s="76">
        <v>44578</v>
      </c>
      <c r="D326" s="89" t="s">
        <v>9387</v>
      </c>
      <c r="E326" s="67" t="s">
        <v>13094</v>
      </c>
      <c r="F326" s="66" t="s">
        <v>3080</v>
      </c>
      <c r="G326" s="45"/>
      <c r="H326" s="45"/>
      <c r="I326" s="45"/>
      <c r="J326" s="45"/>
    </row>
    <row r="327" spans="1:10" ht="14.1" customHeight="1" thickBot="1" x14ac:dyDescent="0.25">
      <c r="A327" s="90"/>
      <c r="B327" s="67" t="s">
        <v>1786</v>
      </c>
      <c r="C327" s="65">
        <f>IF(C326="","",IF(AND(MONTH(C326)&gt;=1,MONTH(C326)&lt;=3),1,IF(AND(MONTH(C326)&gt;=4,MONTH(C326)&lt;=6),2,IF(AND(MONTH(C326)&gt;=7,MONTH(C326)&lt;=9),3,4))))</f>
        <v>1</v>
      </c>
      <c r="D327" s="90"/>
      <c r="E327" s="67" t="s">
        <v>2417</v>
      </c>
      <c r="F327" s="66" t="s">
        <v>11113</v>
      </c>
      <c r="G327" s="45"/>
      <c r="H327" s="45"/>
      <c r="I327" s="45"/>
      <c r="J327" s="45"/>
    </row>
    <row r="328" spans="1:10" ht="14.1" customHeight="1" thickBot="1" x14ac:dyDescent="0.25">
      <c r="A328" s="90"/>
      <c r="B328" s="67" t="s">
        <v>12943</v>
      </c>
      <c r="C328" s="76">
        <v>44579</v>
      </c>
      <c r="D328" s="90"/>
      <c r="E328" s="67" t="s">
        <v>3073</v>
      </c>
      <c r="F328" s="66" t="s">
        <v>11113</v>
      </c>
      <c r="G328" s="45"/>
      <c r="H328" s="45"/>
      <c r="I328" s="45"/>
      <c r="J328" s="45"/>
    </row>
    <row r="329" spans="1:10" ht="14.1" customHeight="1" thickBot="1" x14ac:dyDescent="0.25">
      <c r="A329" s="90"/>
      <c r="B329" s="67" t="s">
        <v>1786</v>
      </c>
      <c r="C329" s="65">
        <f>IF(C328="","",IF(AND(MONTH(C328)&gt;=1,MONTH(C328)&lt;=3),1,IF(AND(MONTH(C328)&gt;=4,MONTH(C328)&lt;=6),2,IF(AND(MONTH(C328)&gt;=7,MONTH(C328)&lt;=9),3,4))))</f>
        <v>1</v>
      </c>
      <c r="D329" s="90"/>
      <c r="E329" s="67" t="s">
        <v>13193</v>
      </c>
      <c r="F329" s="66" t="s">
        <v>11113</v>
      </c>
      <c r="G329" s="45"/>
      <c r="H329" s="45"/>
      <c r="I329" s="45"/>
      <c r="J329" s="45"/>
    </row>
    <row r="330" spans="1:10" ht="14.1" customHeight="1" thickBot="1" x14ac:dyDescent="0.25">
      <c r="A330" s="45"/>
      <c r="B330" s="45"/>
      <c r="C330" s="45"/>
      <c r="D330" s="45"/>
      <c r="E330" s="45"/>
      <c r="F330" s="45"/>
      <c r="G330" s="45"/>
      <c r="H330" s="45"/>
      <c r="I330" s="45"/>
      <c r="J330" s="45"/>
    </row>
    <row r="331" spans="1:10" ht="14.1" customHeight="1" thickBot="1" x14ac:dyDescent="0.25">
      <c r="A331" s="72" t="s">
        <v>15735</v>
      </c>
      <c r="B331" s="72" t="s">
        <v>16146</v>
      </c>
      <c r="C331" s="72" t="s">
        <v>15641</v>
      </c>
      <c r="D331" s="72" t="s">
        <v>15251</v>
      </c>
      <c r="E331" s="72" t="s">
        <v>6933</v>
      </c>
      <c r="F331" s="72" t="s">
        <v>15280</v>
      </c>
      <c r="G331" s="45"/>
      <c r="H331" s="45"/>
      <c r="I331" s="45"/>
      <c r="J331" s="45"/>
    </row>
    <row r="332" spans="1:10" ht="13.5" customHeight="1" x14ac:dyDescent="0.2">
      <c r="A332" s="81">
        <v>25172504</v>
      </c>
      <c r="B332" s="69" t="str">
        <f ca="1">IFERROR(INDEX(UNSPSCDes,MATCH(INDIRECT(ADDRESS(ROW(),COLUMN()-1,4)),UNSPSCCode,0)),"")</f>
        <v>Llantas para automóviles o camionetas</v>
      </c>
      <c r="C332" s="81" t="s">
        <v>1449</v>
      </c>
      <c r="D332" s="81">
        <v>10</v>
      </c>
      <c r="E332" s="71">
        <v>10000</v>
      </c>
      <c r="F332" s="70">
        <f ca="1">INDIRECT(ADDRESS(ROW(),COLUMN()-2,4))*INDIRECT(ADDRESS(ROW(),COLUMN()-1,4))</f>
        <v>100000</v>
      </c>
      <c r="G332" s="45"/>
      <c r="H332" s="45"/>
      <c r="I332" s="45"/>
      <c r="J332" s="45"/>
    </row>
    <row r="333" spans="1:10" ht="13.5" customHeight="1" x14ac:dyDescent="0.2">
      <c r="A333" s="81">
        <v>25172503</v>
      </c>
      <c r="B333" s="69" t="str">
        <f ca="1">IFERROR(INDEX(UNSPSCDes,MATCH(INDIRECT(ADDRESS(ROW(),COLUMN()-1,4)),UNSPSCCode,0)),"")</f>
        <v>Llantas para camiones pesados</v>
      </c>
      <c r="C333" s="81" t="s">
        <v>1449</v>
      </c>
      <c r="D333" s="81">
        <v>12</v>
      </c>
      <c r="E333" s="71">
        <v>30000</v>
      </c>
      <c r="F333" s="70">
        <f ca="1">INDIRECT(ADDRESS(ROW(),COLUMN()-2,4))*INDIRECT(ADDRESS(ROW(),COLUMN()-1,4))</f>
        <v>360000</v>
      </c>
      <c r="G333" s="45"/>
      <c r="H333" s="45"/>
      <c r="I333" s="45"/>
      <c r="J333" s="45"/>
    </row>
    <row r="334" spans="1:10" ht="14.1" customHeight="1" x14ac:dyDescent="0.2">
      <c r="A334" s="45"/>
      <c r="B334" s="45"/>
      <c r="C334" s="45"/>
      <c r="D334" s="45"/>
      <c r="E334" s="73" t="s">
        <v>12551</v>
      </c>
      <c r="F334" s="74">
        <f ca="1">SUM(Table316[MONTO TOTAL ESTIMADO])</f>
        <v>460000</v>
      </c>
      <c r="G334" s="45"/>
      <c r="H334" s="45" t="str">
        <f>C325</f>
        <v>Bienes</v>
      </c>
      <c r="I334" s="45" t="str">
        <f>E325</f>
        <v>Sí</v>
      </c>
      <c r="J334" s="45" t="str">
        <f>D325</f>
        <v>Compras Menores</v>
      </c>
    </row>
    <row r="335" spans="1:10" ht="14.1" customHeight="1" thickBot="1" x14ac:dyDescent="0.3"/>
    <row r="336" spans="1:10" ht="33.75" customHeight="1" thickBot="1" x14ac:dyDescent="0.25">
      <c r="A336" s="64" t="s">
        <v>16383</v>
      </c>
      <c r="B336" s="64" t="s">
        <v>161</v>
      </c>
      <c r="C336" s="64" t="s">
        <v>11725</v>
      </c>
      <c r="D336" s="64" t="s">
        <v>14379</v>
      </c>
      <c r="E336" s="64" t="s">
        <v>10963</v>
      </c>
      <c r="F336" s="64" t="s">
        <v>11096</v>
      </c>
      <c r="G336" s="45"/>
      <c r="H336" s="45"/>
      <c r="I336" s="45"/>
      <c r="J336" s="45"/>
    </row>
    <row r="337" spans="1:10" ht="14.1" customHeight="1" thickBot="1" x14ac:dyDescent="0.25">
      <c r="A337" s="66" t="s">
        <v>18842</v>
      </c>
      <c r="B337" s="66" t="s">
        <v>18843</v>
      </c>
      <c r="C337" s="66" t="s">
        <v>17798</v>
      </c>
      <c r="D337" s="66" t="s">
        <v>17483</v>
      </c>
      <c r="E337" s="66" t="s">
        <v>8856</v>
      </c>
      <c r="F337" s="66"/>
      <c r="G337" s="45"/>
      <c r="H337" s="45"/>
      <c r="I337" s="45"/>
      <c r="J337" s="45"/>
    </row>
    <row r="338" spans="1:10" ht="14.1" customHeight="1" thickBot="1" x14ac:dyDescent="0.25">
      <c r="A338" s="89" t="s">
        <v>14829</v>
      </c>
      <c r="B338" s="67" t="s">
        <v>8529</v>
      </c>
      <c r="C338" s="76">
        <v>44669</v>
      </c>
      <c r="D338" s="89" t="s">
        <v>9387</v>
      </c>
      <c r="E338" s="67" t="s">
        <v>13094</v>
      </c>
      <c r="F338" s="66" t="s">
        <v>3080</v>
      </c>
      <c r="G338" s="45"/>
      <c r="H338" s="45"/>
      <c r="I338" s="45"/>
      <c r="J338" s="45"/>
    </row>
    <row r="339" spans="1:10" ht="14.1" customHeight="1" thickBot="1" x14ac:dyDescent="0.25">
      <c r="A339" s="90"/>
      <c r="B339" s="67" t="s">
        <v>1786</v>
      </c>
      <c r="C339" s="65">
        <f>IF(C338="","",IF(AND(MONTH(C338)&gt;=1,MONTH(C338)&lt;=3),1,IF(AND(MONTH(C338)&gt;=4,MONTH(C338)&lt;=6),2,IF(AND(MONTH(C338)&gt;=7,MONTH(C338)&lt;=9),3,4))))</f>
        <v>2</v>
      </c>
      <c r="D339" s="90"/>
      <c r="E339" s="67" t="s">
        <v>2417</v>
      </c>
      <c r="F339" s="66" t="s">
        <v>11113</v>
      </c>
      <c r="G339" s="45"/>
      <c r="H339" s="45"/>
      <c r="I339" s="45"/>
      <c r="J339" s="45"/>
    </row>
    <row r="340" spans="1:10" ht="14.1" customHeight="1" thickBot="1" x14ac:dyDescent="0.25">
      <c r="A340" s="90"/>
      <c r="B340" s="67" t="s">
        <v>12943</v>
      </c>
      <c r="C340" s="76">
        <v>44670</v>
      </c>
      <c r="D340" s="90"/>
      <c r="E340" s="67" t="s">
        <v>3073</v>
      </c>
      <c r="F340" s="66" t="s">
        <v>11113</v>
      </c>
      <c r="G340" s="45"/>
      <c r="H340" s="45"/>
      <c r="I340" s="45"/>
      <c r="J340" s="45"/>
    </row>
    <row r="341" spans="1:10" ht="14.1" customHeight="1" thickBot="1" x14ac:dyDescent="0.25">
      <c r="A341" s="90"/>
      <c r="B341" s="67" t="s">
        <v>1786</v>
      </c>
      <c r="C341" s="65">
        <f>IF(C340="","",IF(AND(MONTH(C340)&gt;=1,MONTH(C340)&lt;=3),1,IF(AND(MONTH(C340)&gt;=4,MONTH(C340)&lt;=6),2,IF(AND(MONTH(C340)&gt;=7,MONTH(C340)&lt;=9),3,4))))</f>
        <v>2</v>
      </c>
      <c r="D341" s="90"/>
      <c r="E341" s="67" t="s">
        <v>13193</v>
      </c>
      <c r="F341" s="66" t="s">
        <v>11113</v>
      </c>
      <c r="G341" s="45"/>
      <c r="H341" s="45"/>
      <c r="I341" s="45"/>
      <c r="J341" s="45"/>
    </row>
    <row r="342" spans="1:10" ht="14.1" customHeight="1" thickBot="1" x14ac:dyDescent="0.25">
      <c r="A342" s="45"/>
      <c r="B342" s="45"/>
      <c r="C342" s="45"/>
      <c r="D342" s="45"/>
      <c r="E342" s="45"/>
      <c r="F342" s="45"/>
      <c r="G342" s="45"/>
      <c r="H342" s="45"/>
      <c r="I342" s="45"/>
      <c r="J342" s="45"/>
    </row>
    <row r="343" spans="1:10" ht="14.1" customHeight="1" thickBot="1" x14ac:dyDescent="0.25">
      <c r="A343" s="72" t="s">
        <v>15735</v>
      </c>
      <c r="B343" s="72" t="s">
        <v>16146</v>
      </c>
      <c r="C343" s="72" t="s">
        <v>15641</v>
      </c>
      <c r="D343" s="72" t="s">
        <v>15251</v>
      </c>
      <c r="E343" s="72" t="s">
        <v>6933</v>
      </c>
      <c r="F343" s="72" t="s">
        <v>15280</v>
      </c>
      <c r="G343" s="45"/>
      <c r="H343" s="45"/>
      <c r="I343" s="45"/>
      <c r="J343" s="45"/>
    </row>
    <row r="344" spans="1:10" ht="14.1" customHeight="1" x14ac:dyDescent="0.2">
      <c r="A344" s="81">
        <v>25172504</v>
      </c>
      <c r="B344" s="69" t="str">
        <f ca="1">IFERROR(INDEX(UNSPSCDes,MATCH(INDIRECT(ADDRESS(ROW(),COLUMN()-1,4)),UNSPSCCode,0)),"")</f>
        <v>Llantas para automóviles o camionetas</v>
      </c>
      <c r="C344" s="81" t="s">
        <v>1449</v>
      </c>
      <c r="D344" s="81">
        <v>10</v>
      </c>
      <c r="E344" s="71">
        <v>10000</v>
      </c>
      <c r="F344" s="70">
        <f ca="1">INDIRECT(ADDRESS(ROW(),COLUMN()-2,4))*INDIRECT(ADDRESS(ROW(),COLUMN()-1,4))</f>
        <v>100000</v>
      </c>
      <c r="G344" s="45"/>
      <c r="H344" s="45"/>
      <c r="I344" s="45"/>
      <c r="J344" s="45"/>
    </row>
    <row r="345" spans="1:10" ht="13.5" customHeight="1" x14ac:dyDescent="0.2">
      <c r="A345" s="81">
        <v>25172503</v>
      </c>
      <c r="B345" s="69" t="str">
        <f ca="1">IFERROR(INDEX(UNSPSCDes,MATCH(INDIRECT(ADDRESS(ROW(),COLUMN()-1,4)),UNSPSCCode,0)),"")</f>
        <v>Llantas para camiones pesados</v>
      </c>
      <c r="C345" s="81" t="s">
        <v>1449</v>
      </c>
      <c r="D345" s="81">
        <v>12</v>
      </c>
      <c r="E345" s="71">
        <v>30000</v>
      </c>
      <c r="F345" s="70">
        <f ca="1">INDIRECT(ADDRESS(ROW(),COLUMN()-2,4))*INDIRECT(ADDRESS(ROW(),COLUMN()-1,4))</f>
        <v>360000</v>
      </c>
      <c r="G345" s="45"/>
      <c r="H345" s="45"/>
      <c r="I345" s="45"/>
      <c r="J345" s="45"/>
    </row>
    <row r="346" spans="1:10" ht="14.1" customHeight="1" x14ac:dyDescent="0.2">
      <c r="A346" s="45"/>
      <c r="B346" s="45"/>
      <c r="C346" s="45"/>
      <c r="D346" s="45"/>
      <c r="E346" s="73" t="s">
        <v>12551</v>
      </c>
      <c r="F346" s="74">
        <f ca="1">SUM(Table317[MONTO TOTAL ESTIMADO])</f>
        <v>460000</v>
      </c>
      <c r="G346" s="45"/>
      <c r="H346" s="45" t="str">
        <f>C337</f>
        <v>Bienes</v>
      </c>
      <c r="I346" s="45" t="str">
        <f>E337</f>
        <v>Sí</v>
      </c>
      <c r="J346" s="45" t="str">
        <f>D337</f>
        <v>Compras Menores</v>
      </c>
    </row>
    <row r="347" spans="1:10" ht="14.1" customHeight="1" thickBot="1" x14ac:dyDescent="0.3"/>
    <row r="348" spans="1:10" ht="33.75" customHeight="1" thickBot="1" x14ac:dyDescent="0.25">
      <c r="A348" s="64" t="s">
        <v>16383</v>
      </c>
      <c r="B348" s="64" t="s">
        <v>161</v>
      </c>
      <c r="C348" s="64" t="s">
        <v>11725</v>
      </c>
      <c r="D348" s="64" t="s">
        <v>14379</v>
      </c>
      <c r="E348" s="64" t="s">
        <v>10963</v>
      </c>
      <c r="F348" s="64" t="s">
        <v>11096</v>
      </c>
      <c r="G348" s="45"/>
      <c r="H348" s="45"/>
      <c r="I348" s="45"/>
      <c r="J348" s="45"/>
    </row>
    <row r="349" spans="1:10" ht="14.1" customHeight="1" thickBot="1" x14ac:dyDescent="0.25">
      <c r="A349" s="66" t="s">
        <v>18842</v>
      </c>
      <c r="B349" s="66" t="s">
        <v>18843</v>
      </c>
      <c r="C349" s="66" t="s">
        <v>17798</v>
      </c>
      <c r="D349" s="66" t="s">
        <v>17483</v>
      </c>
      <c r="E349" s="66" t="s">
        <v>8856</v>
      </c>
      <c r="F349" s="66"/>
      <c r="G349" s="45"/>
      <c r="H349" s="45"/>
      <c r="I349" s="45"/>
      <c r="J349" s="45"/>
    </row>
    <row r="350" spans="1:10" ht="14.1" customHeight="1" thickBot="1" x14ac:dyDescent="0.25">
      <c r="A350" s="89" t="s">
        <v>14829</v>
      </c>
      <c r="B350" s="67" t="s">
        <v>8529</v>
      </c>
      <c r="C350" s="76">
        <v>44760</v>
      </c>
      <c r="D350" s="89" t="s">
        <v>9387</v>
      </c>
      <c r="E350" s="67" t="s">
        <v>13094</v>
      </c>
      <c r="F350" s="66" t="s">
        <v>3080</v>
      </c>
      <c r="G350" s="45"/>
      <c r="H350" s="45"/>
      <c r="I350" s="45"/>
      <c r="J350" s="45"/>
    </row>
    <row r="351" spans="1:10" ht="14.1" customHeight="1" thickBot="1" x14ac:dyDescent="0.25">
      <c r="A351" s="90"/>
      <c r="B351" s="67" t="s">
        <v>1786</v>
      </c>
      <c r="C351" s="65">
        <f>IF(C350="","",IF(AND(MONTH(C350)&gt;=1,MONTH(C350)&lt;=3),1,IF(AND(MONTH(C350)&gt;=4,MONTH(C350)&lt;=6),2,IF(AND(MONTH(C350)&gt;=7,MONTH(C350)&lt;=9),3,4))))</f>
        <v>3</v>
      </c>
      <c r="D351" s="90"/>
      <c r="E351" s="67" t="s">
        <v>2417</v>
      </c>
      <c r="F351" s="66" t="s">
        <v>11113</v>
      </c>
      <c r="G351" s="45"/>
      <c r="H351" s="45"/>
      <c r="I351" s="45"/>
      <c r="J351" s="45"/>
    </row>
    <row r="352" spans="1:10" ht="14.1" customHeight="1" thickBot="1" x14ac:dyDescent="0.25">
      <c r="A352" s="90"/>
      <c r="B352" s="67" t="s">
        <v>12943</v>
      </c>
      <c r="C352" s="76">
        <v>44761</v>
      </c>
      <c r="D352" s="90"/>
      <c r="E352" s="67" t="s">
        <v>3073</v>
      </c>
      <c r="F352" s="66" t="s">
        <v>11113</v>
      </c>
      <c r="G352" s="45"/>
      <c r="H352" s="45"/>
      <c r="I352" s="45"/>
      <c r="J352" s="45"/>
    </row>
    <row r="353" spans="1:10" ht="14.1" customHeight="1" thickBot="1" x14ac:dyDescent="0.25">
      <c r="A353" s="90"/>
      <c r="B353" s="67" t="s">
        <v>1786</v>
      </c>
      <c r="C353" s="65">
        <f>IF(C352="","",IF(AND(MONTH(C352)&gt;=1,MONTH(C352)&lt;=3),1,IF(AND(MONTH(C352)&gt;=4,MONTH(C352)&lt;=6),2,IF(AND(MONTH(C352)&gt;=7,MONTH(C352)&lt;=9),3,4))))</f>
        <v>3</v>
      </c>
      <c r="D353" s="90"/>
      <c r="E353" s="67" t="s">
        <v>13193</v>
      </c>
      <c r="F353" s="66" t="s">
        <v>11113</v>
      </c>
      <c r="G353" s="45"/>
      <c r="H353" s="45"/>
      <c r="I353" s="45"/>
      <c r="J353" s="45"/>
    </row>
    <row r="354" spans="1:10" ht="14.1" customHeight="1" thickBot="1" x14ac:dyDescent="0.25">
      <c r="A354" s="45"/>
      <c r="B354" s="45"/>
      <c r="C354" s="45"/>
      <c r="D354" s="45"/>
      <c r="E354" s="45"/>
      <c r="F354" s="45"/>
      <c r="G354" s="45"/>
      <c r="H354" s="45"/>
      <c r="I354" s="45"/>
      <c r="J354" s="45"/>
    </row>
    <row r="355" spans="1:10" ht="14.1" customHeight="1" thickBot="1" x14ac:dyDescent="0.25">
      <c r="A355" s="72" t="s">
        <v>15735</v>
      </c>
      <c r="B355" s="72" t="s">
        <v>16146</v>
      </c>
      <c r="C355" s="72" t="s">
        <v>15641</v>
      </c>
      <c r="D355" s="72" t="s">
        <v>15251</v>
      </c>
      <c r="E355" s="72" t="s">
        <v>6933</v>
      </c>
      <c r="F355" s="72" t="s">
        <v>15280</v>
      </c>
      <c r="G355" s="45"/>
      <c r="H355" s="45"/>
      <c r="I355" s="45"/>
      <c r="J355" s="45"/>
    </row>
    <row r="356" spans="1:10" ht="14.1" customHeight="1" x14ac:dyDescent="0.2">
      <c r="A356" s="81">
        <v>25172504</v>
      </c>
      <c r="B356" s="69" t="str">
        <f ca="1">IFERROR(INDEX(UNSPSCDes,MATCH(INDIRECT(ADDRESS(ROW(),COLUMN()-1,4)),UNSPSCCode,0)),"")</f>
        <v>Llantas para automóviles o camionetas</v>
      </c>
      <c r="C356" s="81" t="s">
        <v>1449</v>
      </c>
      <c r="D356" s="81">
        <v>10</v>
      </c>
      <c r="E356" s="71">
        <v>10000</v>
      </c>
      <c r="F356" s="70">
        <f ca="1">INDIRECT(ADDRESS(ROW(),COLUMN()-2,4))*INDIRECT(ADDRESS(ROW(),COLUMN()-1,4))</f>
        <v>100000</v>
      </c>
      <c r="G356" s="45"/>
      <c r="H356" s="45"/>
      <c r="I356" s="45"/>
      <c r="J356" s="45"/>
    </row>
    <row r="357" spans="1:10" ht="13.5" customHeight="1" x14ac:dyDescent="0.2">
      <c r="A357" s="81">
        <v>25172503</v>
      </c>
      <c r="B357" s="69" t="str">
        <f ca="1">IFERROR(INDEX(UNSPSCDes,MATCH(INDIRECT(ADDRESS(ROW(),COLUMN()-1,4)),UNSPSCCode,0)),"")</f>
        <v>Llantas para camiones pesados</v>
      </c>
      <c r="C357" s="81" t="s">
        <v>1449</v>
      </c>
      <c r="D357" s="81">
        <v>12</v>
      </c>
      <c r="E357" s="71">
        <v>30000</v>
      </c>
      <c r="F357" s="70">
        <f ca="1">INDIRECT(ADDRESS(ROW(),COLUMN()-2,4))*INDIRECT(ADDRESS(ROW(),COLUMN()-1,4))</f>
        <v>360000</v>
      </c>
      <c r="G357" s="45"/>
      <c r="H357" s="45"/>
      <c r="I357" s="45"/>
      <c r="J357" s="45"/>
    </row>
    <row r="358" spans="1:10" ht="14.1" customHeight="1" x14ac:dyDescent="0.2">
      <c r="A358" s="45"/>
      <c r="B358" s="45"/>
      <c r="C358" s="45"/>
      <c r="D358" s="45"/>
      <c r="E358" s="73" t="s">
        <v>12551</v>
      </c>
      <c r="F358" s="74">
        <f ca="1">SUM(Table318[MONTO TOTAL ESTIMADO])</f>
        <v>460000</v>
      </c>
      <c r="G358" s="45"/>
      <c r="H358" s="45" t="str">
        <f>C349</f>
        <v>Bienes</v>
      </c>
      <c r="I358" s="45" t="str">
        <f>E349</f>
        <v>Sí</v>
      </c>
      <c r="J358" s="45" t="str">
        <f>D349</f>
        <v>Compras Menores</v>
      </c>
    </row>
    <row r="359" spans="1:10" ht="14.1" customHeight="1" thickBot="1" x14ac:dyDescent="0.3"/>
    <row r="360" spans="1:10" ht="33.75" customHeight="1" thickBot="1" x14ac:dyDescent="0.25">
      <c r="A360" s="64" t="s">
        <v>16383</v>
      </c>
      <c r="B360" s="64" t="s">
        <v>161</v>
      </c>
      <c r="C360" s="64" t="s">
        <v>11725</v>
      </c>
      <c r="D360" s="64" t="s">
        <v>14379</v>
      </c>
      <c r="E360" s="64" t="s">
        <v>10963</v>
      </c>
      <c r="F360" s="64" t="s">
        <v>11096</v>
      </c>
      <c r="G360" s="45"/>
      <c r="H360" s="45"/>
      <c r="I360" s="45"/>
      <c r="J360" s="45"/>
    </row>
    <row r="361" spans="1:10" ht="14.1" customHeight="1" thickBot="1" x14ac:dyDescent="0.25">
      <c r="A361" s="66" t="s">
        <v>18842</v>
      </c>
      <c r="B361" s="66" t="s">
        <v>18843</v>
      </c>
      <c r="C361" s="66" t="s">
        <v>17798</v>
      </c>
      <c r="D361" s="66" t="s">
        <v>17483</v>
      </c>
      <c r="E361" s="66" t="s">
        <v>17854</v>
      </c>
      <c r="F361" s="66"/>
      <c r="G361" s="45"/>
      <c r="H361" s="45"/>
      <c r="I361" s="45"/>
      <c r="J361" s="45"/>
    </row>
    <row r="362" spans="1:10" ht="14.1" customHeight="1" thickBot="1" x14ac:dyDescent="0.25">
      <c r="A362" s="89" t="s">
        <v>14829</v>
      </c>
      <c r="B362" s="67" t="s">
        <v>8529</v>
      </c>
      <c r="C362" s="76">
        <v>44851</v>
      </c>
      <c r="D362" s="89" t="s">
        <v>9387</v>
      </c>
      <c r="E362" s="67" t="s">
        <v>13094</v>
      </c>
      <c r="F362" s="66" t="s">
        <v>3080</v>
      </c>
      <c r="G362" s="45"/>
      <c r="H362" s="45"/>
      <c r="I362" s="45"/>
      <c r="J362" s="45"/>
    </row>
    <row r="363" spans="1:10" ht="14.1" customHeight="1" thickBot="1" x14ac:dyDescent="0.25">
      <c r="A363" s="90"/>
      <c r="B363" s="67" t="s">
        <v>1786</v>
      </c>
      <c r="C363" s="65">
        <f>IF(C362="","",IF(AND(MONTH(C362)&gt;=1,MONTH(C362)&lt;=3),1,IF(AND(MONTH(C362)&gt;=4,MONTH(C362)&lt;=6),2,IF(AND(MONTH(C362)&gt;=7,MONTH(C362)&lt;=9),3,4))))</f>
        <v>4</v>
      </c>
      <c r="D363" s="90"/>
      <c r="E363" s="67" t="s">
        <v>2417</v>
      </c>
      <c r="F363" s="66" t="s">
        <v>11113</v>
      </c>
      <c r="G363" s="45"/>
      <c r="H363" s="45"/>
      <c r="I363" s="45"/>
      <c r="J363" s="45"/>
    </row>
    <row r="364" spans="1:10" ht="14.1" customHeight="1" thickBot="1" x14ac:dyDescent="0.25">
      <c r="A364" s="90"/>
      <c r="B364" s="67" t="s">
        <v>12943</v>
      </c>
      <c r="C364" s="76">
        <v>44852</v>
      </c>
      <c r="D364" s="90"/>
      <c r="E364" s="67" t="s">
        <v>3073</v>
      </c>
      <c r="F364" s="66" t="s">
        <v>11113</v>
      </c>
      <c r="G364" s="45"/>
      <c r="H364" s="45"/>
      <c r="I364" s="45"/>
      <c r="J364" s="45"/>
    </row>
    <row r="365" spans="1:10" ht="14.1" customHeight="1" thickBot="1" x14ac:dyDescent="0.25">
      <c r="A365" s="90"/>
      <c r="B365" s="67" t="s">
        <v>1786</v>
      </c>
      <c r="C365" s="65">
        <f>IF(C364="","",IF(AND(MONTH(C364)&gt;=1,MONTH(C364)&lt;=3),1,IF(AND(MONTH(C364)&gt;=4,MONTH(C364)&lt;=6),2,IF(AND(MONTH(C364)&gt;=7,MONTH(C364)&lt;=9),3,4))))</f>
        <v>4</v>
      </c>
      <c r="D365" s="90"/>
      <c r="E365" s="67" t="s">
        <v>13193</v>
      </c>
      <c r="F365" s="66" t="s">
        <v>11113</v>
      </c>
      <c r="G365" s="45"/>
      <c r="H365" s="45"/>
      <c r="I365" s="45"/>
      <c r="J365" s="45"/>
    </row>
    <row r="366" spans="1:10" ht="14.1" customHeight="1" thickBot="1" x14ac:dyDescent="0.25">
      <c r="A366" s="45"/>
      <c r="B366" s="45"/>
      <c r="C366" s="45"/>
      <c r="D366" s="45"/>
      <c r="E366" s="45"/>
      <c r="F366" s="45"/>
      <c r="G366" s="45"/>
      <c r="H366" s="45"/>
      <c r="I366" s="45"/>
      <c r="J366" s="45"/>
    </row>
    <row r="367" spans="1:10" ht="14.1" customHeight="1" thickBot="1" x14ac:dyDescent="0.25">
      <c r="A367" s="72" t="s">
        <v>15735</v>
      </c>
      <c r="B367" s="72" t="s">
        <v>16146</v>
      </c>
      <c r="C367" s="72" t="s">
        <v>15641</v>
      </c>
      <c r="D367" s="72" t="s">
        <v>15251</v>
      </c>
      <c r="E367" s="72" t="s">
        <v>6933</v>
      </c>
      <c r="F367" s="72" t="s">
        <v>15280</v>
      </c>
      <c r="G367" s="45"/>
      <c r="H367" s="45"/>
      <c r="I367" s="45"/>
      <c r="J367" s="45"/>
    </row>
    <row r="368" spans="1:10" ht="14.1" customHeight="1" x14ac:dyDescent="0.2">
      <c r="A368" s="81">
        <v>25172504</v>
      </c>
      <c r="B368" s="69" t="str">
        <f ca="1">IFERROR(INDEX(UNSPSCDes,MATCH(INDIRECT(ADDRESS(ROW(),COLUMN()-1,4)),UNSPSCCode,0)),"")</f>
        <v>Llantas para automóviles o camionetas</v>
      </c>
      <c r="C368" s="81" t="s">
        <v>1449</v>
      </c>
      <c r="D368" s="81">
        <v>10</v>
      </c>
      <c r="E368" s="71">
        <v>10000</v>
      </c>
      <c r="F368" s="70">
        <f ca="1">INDIRECT(ADDRESS(ROW(),COLUMN()-2,4))*INDIRECT(ADDRESS(ROW(),COLUMN()-1,4))</f>
        <v>100000</v>
      </c>
      <c r="G368" s="45"/>
      <c r="H368" s="45"/>
      <c r="I368" s="45"/>
      <c r="J368" s="45"/>
    </row>
    <row r="369" spans="1:10" ht="13.5" customHeight="1" x14ac:dyDescent="0.2">
      <c r="A369" s="81">
        <v>25172503</v>
      </c>
      <c r="B369" s="69" t="str">
        <f ca="1">IFERROR(INDEX(UNSPSCDes,MATCH(INDIRECT(ADDRESS(ROW(),COLUMN()-1,4)),UNSPSCCode,0)),"")</f>
        <v>Llantas para camiones pesados</v>
      </c>
      <c r="C369" s="81" t="s">
        <v>1449</v>
      </c>
      <c r="D369" s="81">
        <v>12</v>
      </c>
      <c r="E369" s="71">
        <v>30000</v>
      </c>
      <c r="F369" s="70">
        <f ca="1">INDIRECT(ADDRESS(ROW(),COLUMN()-2,4))*INDIRECT(ADDRESS(ROW(),COLUMN()-1,4))</f>
        <v>360000</v>
      </c>
      <c r="G369" s="45"/>
      <c r="H369" s="45"/>
      <c r="I369" s="45"/>
      <c r="J369" s="45"/>
    </row>
    <row r="370" spans="1:10" ht="14.1" customHeight="1" x14ac:dyDescent="0.2">
      <c r="A370" s="45"/>
      <c r="B370" s="45"/>
      <c r="C370" s="45"/>
      <c r="D370" s="45"/>
      <c r="E370" s="73" t="s">
        <v>12551</v>
      </c>
      <c r="F370" s="74">
        <f ca="1">SUM(Table319[MONTO TOTAL ESTIMADO])</f>
        <v>460000</v>
      </c>
      <c r="G370" s="45"/>
      <c r="H370" s="45" t="str">
        <f>C361</f>
        <v>Bienes</v>
      </c>
      <c r="I370" s="45" t="str">
        <f>E361</f>
        <v>No</v>
      </c>
      <c r="J370" s="45" t="str">
        <f>D361</f>
        <v>Compras Menores</v>
      </c>
    </row>
    <row r="371" spans="1:10" ht="14.1" customHeight="1" thickBot="1" x14ac:dyDescent="0.3"/>
    <row r="372" spans="1:10" ht="33.75" customHeight="1" thickBot="1" x14ac:dyDescent="0.25">
      <c r="A372" s="64" t="s">
        <v>16383</v>
      </c>
      <c r="B372" s="64" t="s">
        <v>161</v>
      </c>
      <c r="C372" s="64" t="s">
        <v>11725</v>
      </c>
      <c r="D372" s="64" t="s">
        <v>14379</v>
      </c>
      <c r="E372" s="64" t="s">
        <v>10963</v>
      </c>
      <c r="F372" s="64" t="s">
        <v>11096</v>
      </c>
      <c r="G372" s="45"/>
      <c r="H372" s="45"/>
      <c r="I372" s="45"/>
      <c r="J372" s="45"/>
    </row>
    <row r="373" spans="1:10" ht="13.5" customHeight="1" thickBot="1" x14ac:dyDescent="0.25">
      <c r="A373" s="66" t="s">
        <v>18844</v>
      </c>
      <c r="B373" s="66" t="s">
        <v>18845</v>
      </c>
      <c r="C373" s="66" t="s">
        <v>6799</v>
      </c>
      <c r="D373" s="66" t="s">
        <v>1875</v>
      </c>
      <c r="E373" s="66" t="s">
        <v>17854</v>
      </c>
      <c r="F373" s="66"/>
      <c r="G373" s="45"/>
      <c r="H373" s="45"/>
      <c r="I373" s="45"/>
      <c r="J373" s="45"/>
    </row>
    <row r="374" spans="1:10" ht="14.1" customHeight="1" thickBot="1" x14ac:dyDescent="0.25">
      <c r="A374" s="89" t="s">
        <v>14829</v>
      </c>
      <c r="B374" s="67" t="s">
        <v>8529</v>
      </c>
      <c r="C374" s="76">
        <v>44571</v>
      </c>
      <c r="D374" s="89" t="s">
        <v>9387</v>
      </c>
      <c r="E374" s="67" t="s">
        <v>13094</v>
      </c>
      <c r="F374" s="66" t="s">
        <v>3080</v>
      </c>
      <c r="G374" s="45"/>
      <c r="H374" s="45"/>
      <c r="I374" s="45"/>
      <c r="J374" s="45"/>
    </row>
    <row r="375" spans="1:10" ht="14.1" customHeight="1" thickBot="1" x14ac:dyDescent="0.25">
      <c r="A375" s="90"/>
      <c r="B375" s="67" t="s">
        <v>1786</v>
      </c>
      <c r="C375" s="65">
        <f>IF(C374="","",IF(AND(MONTH(C374)&gt;=1,MONTH(C374)&lt;=3),1,IF(AND(MONTH(C374)&gt;=4,MONTH(C374)&lt;=6),2,IF(AND(MONTH(C374)&gt;=7,MONTH(C374)&lt;=9),3,4))))</f>
        <v>1</v>
      </c>
      <c r="D375" s="90"/>
      <c r="E375" s="67" t="s">
        <v>2417</v>
      </c>
      <c r="F375" s="66" t="s">
        <v>11113</v>
      </c>
      <c r="G375" s="45"/>
      <c r="H375" s="45"/>
      <c r="I375" s="45"/>
      <c r="J375" s="45"/>
    </row>
    <row r="376" spans="1:10" ht="14.1" customHeight="1" thickBot="1" x14ac:dyDescent="0.25">
      <c r="A376" s="90"/>
      <c r="B376" s="67" t="s">
        <v>12943</v>
      </c>
      <c r="C376" s="76">
        <v>44572</v>
      </c>
      <c r="D376" s="90"/>
      <c r="E376" s="67" t="s">
        <v>3073</v>
      </c>
      <c r="F376" s="66" t="s">
        <v>11113</v>
      </c>
      <c r="G376" s="45"/>
      <c r="H376" s="45"/>
      <c r="I376" s="45"/>
      <c r="J376" s="45"/>
    </row>
    <row r="377" spans="1:10" ht="14.1" customHeight="1" thickBot="1" x14ac:dyDescent="0.25">
      <c r="A377" s="90"/>
      <c r="B377" s="67" t="s">
        <v>1786</v>
      </c>
      <c r="C377" s="65">
        <f>IF(C376="","",IF(AND(MONTH(C376)&gt;=1,MONTH(C376)&lt;=3),1,IF(AND(MONTH(C376)&gt;=4,MONTH(C376)&lt;=6),2,IF(AND(MONTH(C376)&gt;=7,MONTH(C376)&lt;=9),3,4))))</f>
        <v>1</v>
      </c>
      <c r="D377" s="90"/>
      <c r="E377" s="67" t="s">
        <v>13193</v>
      </c>
      <c r="F377" s="66" t="s">
        <v>11113</v>
      </c>
      <c r="G377" s="45"/>
      <c r="H377" s="45"/>
      <c r="I377" s="45"/>
      <c r="J377" s="45"/>
    </row>
    <row r="378" spans="1:10" ht="14.1" customHeight="1" thickBot="1" x14ac:dyDescent="0.25">
      <c r="A378" s="45"/>
      <c r="B378" s="45"/>
      <c r="C378" s="45"/>
      <c r="D378" s="45"/>
      <c r="E378" s="45"/>
      <c r="F378" s="45"/>
      <c r="G378" s="45"/>
      <c r="H378" s="45"/>
      <c r="I378" s="45"/>
      <c r="J378" s="45"/>
    </row>
    <row r="379" spans="1:10" ht="14.1" customHeight="1" thickBot="1" x14ac:dyDescent="0.25">
      <c r="A379" s="72" t="s">
        <v>15735</v>
      </c>
      <c r="B379" s="72" t="s">
        <v>16146</v>
      </c>
      <c r="C379" s="72" t="s">
        <v>15641</v>
      </c>
      <c r="D379" s="72" t="s">
        <v>15251</v>
      </c>
      <c r="E379" s="72" t="s">
        <v>6933</v>
      </c>
      <c r="F379" s="72" t="s">
        <v>15280</v>
      </c>
      <c r="G379" s="45"/>
      <c r="H379" s="45"/>
      <c r="I379" s="45"/>
      <c r="J379" s="45"/>
    </row>
    <row r="380" spans="1:10" ht="13.5" customHeight="1" x14ac:dyDescent="0.2">
      <c r="A380" s="81">
        <v>78180102</v>
      </c>
      <c r="B380" s="69" t="str">
        <f ca="1">IFERROR(INDEX(UNSPSCDes,MATCH(INDIRECT(ADDRESS(ROW(),COLUMN()-1,4)),UNSPSCCode,0)),"")</f>
        <v>Reparación de Transmisión</v>
      </c>
      <c r="C380" s="81" t="s">
        <v>1449</v>
      </c>
      <c r="D380" s="81">
        <v>3</v>
      </c>
      <c r="E380" s="71">
        <v>200000</v>
      </c>
      <c r="F380" s="70">
        <f ca="1">INDIRECT(ADDRESS(ROW(),COLUMN()-2,4))*INDIRECT(ADDRESS(ROW(),COLUMN()-1,4))</f>
        <v>600000</v>
      </c>
      <c r="G380" s="45"/>
      <c r="H380" s="45"/>
      <c r="I380" s="45"/>
      <c r="J380" s="45"/>
    </row>
    <row r="381" spans="1:10" ht="27" customHeight="1" x14ac:dyDescent="0.2">
      <c r="A381" s="81">
        <v>78180103</v>
      </c>
      <c r="B381" s="69" t="str">
        <f ca="1">IFERROR(INDEX(UNSPSCDes,MATCH(INDIRECT(ADDRESS(ROW(),COLUMN()-1,4)),UNSPSCCode,0)),"")</f>
        <v>Servicios de cambio de fluidos de aceite o de la transmisión</v>
      </c>
      <c r="C381" s="81" t="s">
        <v>1449</v>
      </c>
      <c r="D381" s="81">
        <v>2</v>
      </c>
      <c r="E381" s="71">
        <v>200000</v>
      </c>
      <c r="F381" s="70">
        <f ca="1">INDIRECT(ADDRESS(ROW(),COLUMN()-2,4))*INDIRECT(ADDRESS(ROW(),COLUMN()-1,4))</f>
        <v>400000</v>
      </c>
      <c r="G381" s="45"/>
      <c r="H381" s="45"/>
      <c r="I381" s="45"/>
      <c r="J381" s="45"/>
    </row>
    <row r="382" spans="1:10" ht="14.1" customHeight="1" x14ac:dyDescent="0.2">
      <c r="A382" s="45"/>
      <c r="B382" s="45"/>
      <c r="C382" s="45"/>
      <c r="D382" s="45"/>
      <c r="E382" s="73" t="s">
        <v>12551</v>
      </c>
      <c r="F382" s="74">
        <f ca="1">SUM(Table320[MONTO TOTAL ESTIMADO])</f>
        <v>1000000</v>
      </c>
      <c r="G382" s="45"/>
      <c r="H382" s="45" t="str">
        <f>C373</f>
        <v>Servicios</v>
      </c>
      <c r="I382" s="45" t="str">
        <f>E373</f>
        <v>No</v>
      </c>
      <c r="J382" s="45" t="str">
        <f>D373</f>
        <v>Comparacion de Precios</v>
      </c>
    </row>
    <row r="383" spans="1:10" ht="14.1" customHeight="1" thickBot="1" x14ac:dyDescent="0.3"/>
    <row r="384" spans="1:10" ht="33.75" customHeight="1" thickBot="1" x14ac:dyDescent="0.25">
      <c r="A384" s="64" t="s">
        <v>16383</v>
      </c>
      <c r="B384" s="64" t="s">
        <v>161</v>
      </c>
      <c r="C384" s="64" t="s">
        <v>11725</v>
      </c>
      <c r="D384" s="64" t="s">
        <v>14379</v>
      </c>
      <c r="E384" s="64" t="s">
        <v>10963</v>
      </c>
      <c r="F384" s="64" t="s">
        <v>11096</v>
      </c>
      <c r="G384" s="45"/>
      <c r="H384" s="45"/>
      <c r="I384" s="45"/>
      <c r="J384" s="45"/>
    </row>
    <row r="385" spans="1:10" ht="14.1" customHeight="1" thickBot="1" x14ac:dyDescent="0.25">
      <c r="A385" s="66" t="s">
        <v>18844</v>
      </c>
      <c r="B385" s="66" t="s">
        <v>18845</v>
      </c>
      <c r="C385" s="66" t="s">
        <v>6799</v>
      </c>
      <c r="D385" s="66" t="s">
        <v>1875</v>
      </c>
      <c r="E385" s="66" t="s">
        <v>17854</v>
      </c>
      <c r="F385" s="66"/>
      <c r="G385" s="45"/>
      <c r="H385" s="45"/>
      <c r="I385" s="45"/>
      <c r="J385" s="45"/>
    </row>
    <row r="386" spans="1:10" ht="14.1" customHeight="1" thickBot="1" x14ac:dyDescent="0.25">
      <c r="A386" s="89" t="s">
        <v>14829</v>
      </c>
      <c r="B386" s="67" t="s">
        <v>8529</v>
      </c>
      <c r="C386" s="76">
        <v>44655</v>
      </c>
      <c r="D386" s="89" t="s">
        <v>9387</v>
      </c>
      <c r="E386" s="67" t="s">
        <v>13094</v>
      </c>
      <c r="F386" s="66" t="s">
        <v>3080</v>
      </c>
      <c r="G386" s="45"/>
      <c r="H386" s="45"/>
      <c r="I386" s="45"/>
      <c r="J386" s="45"/>
    </row>
    <row r="387" spans="1:10" ht="14.1" customHeight="1" thickBot="1" x14ac:dyDescent="0.25">
      <c r="A387" s="90"/>
      <c r="B387" s="67" t="s">
        <v>1786</v>
      </c>
      <c r="C387" s="84">
        <f>IF(C386="","",IF(AND(MONTH(C386)&gt;=1,MONTH(C386)&lt;=3),1,IF(AND(MONTH(C386)&gt;=4,MONTH(C386)&lt;=6),2,IF(AND(MONTH(C386)&gt;=7,MONTH(C386)&lt;=9),3,4))))</f>
        <v>2</v>
      </c>
      <c r="D387" s="90"/>
      <c r="E387" s="67" t="s">
        <v>2417</v>
      </c>
      <c r="F387" s="66" t="s">
        <v>11113</v>
      </c>
      <c r="G387" s="45"/>
      <c r="H387" s="45"/>
      <c r="I387" s="45"/>
      <c r="J387" s="45"/>
    </row>
    <row r="388" spans="1:10" ht="14.1" customHeight="1" thickBot="1" x14ac:dyDescent="0.25">
      <c r="A388" s="90"/>
      <c r="B388" s="67" t="s">
        <v>12943</v>
      </c>
      <c r="C388" s="76">
        <v>44656</v>
      </c>
      <c r="D388" s="90"/>
      <c r="E388" s="67" t="s">
        <v>3073</v>
      </c>
      <c r="F388" s="66" t="s">
        <v>11113</v>
      </c>
      <c r="G388" s="45"/>
      <c r="H388" s="45"/>
      <c r="I388" s="45"/>
      <c r="J388" s="45"/>
    </row>
    <row r="389" spans="1:10" ht="14.1" customHeight="1" thickBot="1" x14ac:dyDescent="0.25">
      <c r="A389" s="90"/>
      <c r="B389" s="67" t="s">
        <v>1786</v>
      </c>
      <c r="C389" s="84">
        <f>IF(C388="","",IF(AND(MONTH(C388)&gt;=1,MONTH(C388)&lt;=3),1,IF(AND(MONTH(C388)&gt;=4,MONTH(C388)&lt;=6),2,IF(AND(MONTH(C388)&gt;=7,MONTH(C388)&lt;=9),3,4))))</f>
        <v>2</v>
      </c>
      <c r="D389" s="90"/>
      <c r="E389" s="67" t="s">
        <v>13193</v>
      </c>
      <c r="F389" s="66" t="s">
        <v>11113</v>
      </c>
      <c r="G389" s="45"/>
      <c r="H389" s="45"/>
      <c r="I389" s="45"/>
      <c r="J389" s="45"/>
    </row>
    <row r="390" spans="1:10" ht="14.1" customHeight="1" thickBot="1" x14ac:dyDescent="0.25">
      <c r="A390" s="45"/>
      <c r="B390" s="45"/>
      <c r="C390" s="45"/>
      <c r="D390" s="45"/>
      <c r="E390" s="45"/>
      <c r="F390" s="45"/>
      <c r="G390" s="45"/>
      <c r="H390" s="45"/>
      <c r="I390" s="45"/>
      <c r="J390" s="45"/>
    </row>
    <row r="391" spans="1:10" ht="14.1" customHeight="1" thickBot="1" x14ac:dyDescent="0.25">
      <c r="A391" s="72" t="s">
        <v>15735</v>
      </c>
      <c r="B391" s="72" t="s">
        <v>16146</v>
      </c>
      <c r="C391" s="72" t="s">
        <v>15641</v>
      </c>
      <c r="D391" s="72" t="s">
        <v>15251</v>
      </c>
      <c r="E391" s="72" t="s">
        <v>6933</v>
      </c>
      <c r="F391" s="72" t="s">
        <v>15280</v>
      </c>
      <c r="G391" s="45"/>
      <c r="H391" s="45"/>
      <c r="I391" s="45"/>
      <c r="J391" s="45"/>
    </row>
    <row r="392" spans="1:10" ht="13.5" customHeight="1" x14ac:dyDescent="0.2">
      <c r="A392" s="81">
        <v>78180102</v>
      </c>
      <c r="B392" s="69" t="str">
        <f ca="1">IFERROR(INDEX(UNSPSCDes,MATCH(INDIRECT(ADDRESS(ROW(),COLUMN()-1,4)),UNSPSCCode,0)),"")</f>
        <v>Reparación de Transmisión</v>
      </c>
      <c r="C392" s="81" t="s">
        <v>1449</v>
      </c>
      <c r="D392" s="81">
        <v>3</v>
      </c>
      <c r="E392" s="71">
        <v>200000</v>
      </c>
      <c r="F392" s="70">
        <f ca="1">INDIRECT(ADDRESS(ROW(),COLUMN()-2,4))*INDIRECT(ADDRESS(ROW(),COLUMN()-1,4))</f>
        <v>600000</v>
      </c>
      <c r="G392" s="45"/>
      <c r="H392" s="45"/>
      <c r="I392" s="45"/>
      <c r="J392" s="45"/>
    </row>
    <row r="393" spans="1:10" ht="27" customHeight="1" x14ac:dyDescent="0.2">
      <c r="A393" s="81">
        <v>78180103</v>
      </c>
      <c r="B393" s="69" t="str">
        <f ca="1">IFERROR(INDEX(UNSPSCDes,MATCH(INDIRECT(ADDRESS(ROW(),COLUMN()-1,4)),UNSPSCCode,0)),"")</f>
        <v>Servicios de cambio de fluidos de aceite o de la transmisión</v>
      </c>
      <c r="C393" s="81" t="s">
        <v>1449</v>
      </c>
      <c r="D393" s="81">
        <v>2</v>
      </c>
      <c r="E393" s="71">
        <v>200000</v>
      </c>
      <c r="F393" s="70">
        <f ca="1">INDIRECT(ADDRESS(ROW(),COLUMN()-2,4))*INDIRECT(ADDRESS(ROW(),COLUMN()-1,4))</f>
        <v>400000</v>
      </c>
      <c r="G393" s="45"/>
      <c r="H393" s="45"/>
      <c r="I393" s="45"/>
      <c r="J393" s="45"/>
    </row>
    <row r="394" spans="1:10" ht="14.1" customHeight="1" x14ac:dyDescent="0.2">
      <c r="A394" s="45"/>
      <c r="B394" s="45"/>
      <c r="C394" s="45"/>
      <c r="D394" s="45"/>
      <c r="E394" s="73" t="s">
        <v>12551</v>
      </c>
      <c r="F394" s="74">
        <f ca="1">SUM(Table38[MONTO TOTAL ESTIMADO])</f>
        <v>1000000</v>
      </c>
      <c r="G394" s="45"/>
      <c r="H394" s="45" t="str">
        <f>C385</f>
        <v>Servicios</v>
      </c>
      <c r="I394" s="45" t="str">
        <f>E385</f>
        <v>No</v>
      </c>
      <c r="J394" s="45" t="str">
        <f>D385</f>
        <v>Comparacion de Precios</v>
      </c>
    </row>
    <row r="395" spans="1:10" ht="14.1" customHeight="1" thickBot="1" x14ac:dyDescent="0.3"/>
    <row r="396" spans="1:10" ht="33.75" customHeight="1" thickBot="1" x14ac:dyDescent="0.25">
      <c r="A396" s="64" t="s">
        <v>16383</v>
      </c>
      <c r="B396" s="64" t="s">
        <v>161</v>
      </c>
      <c r="C396" s="64" t="s">
        <v>11725</v>
      </c>
      <c r="D396" s="64" t="s">
        <v>14379</v>
      </c>
      <c r="E396" s="64" t="s">
        <v>10963</v>
      </c>
      <c r="F396" s="64" t="s">
        <v>11096</v>
      </c>
      <c r="G396" s="45"/>
      <c r="H396" s="45"/>
      <c r="I396" s="45"/>
      <c r="J396" s="45"/>
    </row>
    <row r="397" spans="1:10" ht="14.1" customHeight="1" thickBot="1" x14ac:dyDescent="0.25">
      <c r="A397" s="66" t="s">
        <v>18844</v>
      </c>
      <c r="B397" s="66" t="s">
        <v>18845</v>
      </c>
      <c r="C397" s="66" t="s">
        <v>6799</v>
      </c>
      <c r="D397" s="66" t="s">
        <v>1875</v>
      </c>
      <c r="E397" s="66" t="s">
        <v>17854</v>
      </c>
      <c r="F397" s="66"/>
      <c r="G397" s="45"/>
      <c r="H397" s="45"/>
      <c r="I397" s="45"/>
      <c r="J397" s="45"/>
    </row>
    <row r="398" spans="1:10" ht="14.1" customHeight="1" thickBot="1" x14ac:dyDescent="0.25">
      <c r="A398" s="89" t="s">
        <v>14829</v>
      </c>
      <c r="B398" s="67" t="s">
        <v>8529</v>
      </c>
      <c r="C398" s="76">
        <v>44746</v>
      </c>
      <c r="D398" s="89" t="s">
        <v>9387</v>
      </c>
      <c r="E398" s="67" t="s">
        <v>13094</v>
      </c>
      <c r="F398" s="66" t="s">
        <v>3080</v>
      </c>
      <c r="G398" s="45"/>
      <c r="H398" s="45"/>
      <c r="I398" s="45"/>
      <c r="J398" s="45"/>
    </row>
    <row r="399" spans="1:10" ht="14.1" customHeight="1" thickBot="1" x14ac:dyDescent="0.25">
      <c r="A399" s="90"/>
      <c r="B399" s="67" t="s">
        <v>1786</v>
      </c>
      <c r="C399" s="84">
        <f>IF(C398="","",IF(AND(MONTH(C398)&gt;=1,MONTH(C398)&lt;=3),1,IF(AND(MONTH(C398)&gt;=4,MONTH(C398)&lt;=6),2,IF(AND(MONTH(C398)&gt;=7,MONTH(C398)&lt;=9),3,4))))</f>
        <v>3</v>
      </c>
      <c r="D399" s="90"/>
      <c r="E399" s="67" t="s">
        <v>2417</v>
      </c>
      <c r="F399" s="66" t="s">
        <v>11113</v>
      </c>
      <c r="G399" s="45"/>
      <c r="H399" s="45"/>
      <c r="I399" s="45"/>
      <c r="J399" s="45"/>
    </row>
    <row r="400" spans="1:10" ht="14.1" customHeight="1" thickBot="1" x14ac:dyDescent="0.25">
      <c r="A400" s="90"/>
      <c r="B400" s="67" t="s">
        <v>12943</v>
      </c>
      <c r="C400" s="76">
        <v>44747</v>
      </c>
      <c r="D400" s="90"/>
      <c r="E400" s="67" t="s">
        <v>3073</v>
      </c>
      <c r="F400" s="66" t="s">
        <v>11113</v>
      </c>
      <c r="G400" s="45"/>
      <c r="H400" s="45"/>
      <c r="I400" s="45"/>
      <c r="J400" s="45"/>
    </row>
    <row r="401" spans="1:10" ht="14.1" customHeight="1" thickBot="1" x14ac:dyDescent="0.25">
      <c r="A401" s="90"/>
      <c r="B401" s="67" t="s">
        <v>1786</v>
      </c>
      <c r="C401" s="84">
        <f>IF(C400="","",IF(AND(MONTH(C400)&gt;=1,MONTH(C400)&lt;=3),1,IF(AND(MONTH(C400)&gt;=4,MONTH(C400)&lt;=6),2,IF(AND(MONTH(C400)&gt;=7,MONTH(C400)&lt;=9),3,4))))</f>
        <v>3</v>
      </c>
      <c r="D401" s="90"/>
      <c r="E401" s="67" t="s">
        <v>13193</v>
      </c>
      <c r="F401" s="66" t="s">
        <v>11113</v>
      </c>
      <c r="G401" s="45"/>
      <c r="H401" s="45"/>
      <c r="I401" s="45"/>
      <c r="J401" s="45"/>
    </row>
    <row r="402" spans="1:10" ht="14.1" customHeight="1" thickBot="1" x14ac:dyDescent="0.25">
      <c r="A402" s="45"/>
      <c r="B402" s="45"/>
      <c r="C402" s="45"/>
      <c r="D402" s="45"/>
      <c r="E402" s="45"/>
      <c r="F402" s="45"/>
      <c r="G402" s="45"/>
      <c r="H402" s="45"/>
      <c r="I402" s="45"/>
      <c r="J402" s="45"/>
    </row>
    <row r="403" spans="1:10" ht="14.1" customHeight="1" thickBot="1" x14ac:dyDescent="0.25">
      <c r="A403" s="72" t="s">
        <v>15735</v>
      </c>
      <c r="B403" s="72" t="s">
        <v>16146</v>
      </c>
      <c r="C403" s="72" t="s">
        <v>15641</v>
      </c>
      <c r="D403" s="72" t="s">
        <v>15251</v>
      </c>
      <c r="E403" s="72" t="s">
        <v>6933</v>
      </c>
      <c r="F403" s="72" t="s">
        <v>15280</v>
      </c>
      <c r="G403" s="45"/>
      <c r="H403" s="45"/>
      <c r="I403" s="45"/>
      <c r="J403" s="45"/>
    </row>
    <row r="404" spans="1:10" ht="13.5" customHeight="1" x14ac:dyDescent="0.2">
      <c r="A404" s="81">
        <v>78180102</v>
      </c>
      <c r="B404" s="69" t="str">
        <f ca="1">IFERROR(INDEX(UNSPSCDes,MATCH(INDIRECT(ADDRESS(ROW(),COLUMN()-1,4)),UNSPSCCode,0)),"")</f>
        <v>Reparación de Transmisión</v>
      </c>
      <c r="C404" s="81" t="s">
        <v>1449</v>
      </c>
      <c r="D404" s="81">
        <v>3</v>
      </c>
      <c r="E404" s="71">
        <v>200000</v>
      </c>
      <c r="F404" s="70">
        <f ca="1">INDIRECT(ADDRESS(ROW(),COLUMN()-2,4))*INDIRECT(ADDRESS(ROW(),COLUMN()-1,4))</f>
        <v>600000</v>
      </c>
      <c r="G404" s="45"/>
      <c r="H404" s="45"/>
      <c r="I404" s="45"/>
      <c r="J404" s="45"/>
    </row>
    <row r="405" spans="1:10" ht="27" customHeight="1" x14ac:dyDescent="0.2">
      <c r="A405" s="81">
        <v>78180103</v>
      </c>
      <c r="B405" s="69" t="str">
        <f ca="1">IFERROR(INDEX(UNSPSCDes,MATCH(INDIRECT(ADDRESS(ROW(),COLUMN()-1,4)),UNSPSCCode,0)),"")</f>
        <v>Servicios de cambio de fluidos de aceite o de la transmisión</v>
      </c>
      <c r="C405" s="81" t="s">
        <v>1449</v>
      </c>
      <c r="D405" s="81">
        <v>2</v>
      </c>
      <c r="E405" s="71">
        <v>200000</v>
      </c>
      <c r="F405" s="70">
        <f ca="1">INDIRECT(ADDRESS(ROW(),COLUMN()-2,4))*INDIRECT(ADDRESS(ROW(),COLUMN()-1,4))</f>
        <v>400000</v>
      </c>
      <c r="G405" s="45"/>
      <c r="H405" s="45"/>
      <c r="I405" s="45"/>
      <c r="J405" s="45"/>
    </row>
    <row r="406" spans="1:10" ht="13.5" customHeight="1" x14ac:dyDescent="0.2">
      <c r="A406" s="81">
        <v>78180101</v>
      </c>
      <c r="B406" s="69" t="str">
        <f ca="1">IFERROR(INDEX(UNSPSCDes,MATCH(INDIRECT(ADDRESS(ROW(),COLUMN()-1,4)),UNSPSCCode,0)),"")</f>
        <v>Servicios de reparar o pintar la carrocería de vehículos</v>
      </c>
      <c r="C406" s="81" t="s">
        <v>1449</v>
      </c>
      <c r="D406" s="81">
        <v>1</v>
      </c>
      <c r="E406" s="71">
        <v>75000</v>
      </c>
      <c r="F406" s="70">
        <f ca="1">INDIRECT(ADDRESS(ROW(),COLUMN()-2,4))*INDIRECT(ADDRESS(ROW(),COLUMN()-1,4))</f>
        <v>75000</v>
      </c>
      <c r="G406" s="45"/>
      <c r="H406" s="45"/>
      <c r="I406" s="45"/>
      <c r="J406" s="45"/>
    </row>
    <row r="407" spans="1:10" ht="14.1" customHeight="1" x14ac:dyDescent="0.2">
      <c r="A407" s="45"/>
      <c r="B407" s="45"/>
      <c r="C407" s="45"/>
      <c r="D407" s="45"/>
      <c r="E407" s="73" t="s">
        <v>12551</v>
      </c>
      <c r="F407" s="74">
        <f ca="1">SUM(Table321[MONTO TOTAL ESTIMADO])</f>
        <v>1075000</v>
      </c>
      <c r="G407" s="45"/>
      <c r="H407" s="45" t="str">
        <f>C397</f>
        <v>Servicios</v>
      </c>
      <c r="I407" s="45" t="str">
        <f>E397</f>
        <v>No</v>
      </c>
      <c r="J407" s="45" t="str">
        <f>D397</f>
        <v>Comparacion de Precios</v>
      </c>
    </row>
    <row r="408" spans="1:10" ht="14.1" customHeight="1" thickBot="1" x14ac:dyDescent="0.3"/>
    <row r="409" spans="1:10" ht="33.75" customHeight="1" thickBot="1" x14ac:dyDescent="0.25">
      <c r="A409" s="64" t="s">
        <v>16383</v>
      </c>
      <c r="B409" s="64" t="s">
        <v>161</v>
      </c>
      <c r="C409" s="64" t="s">
        <v>11725</v>
      </c>
      <c r="D409" s="64" t="s">
        <v>14379</v>
      </c>
      <c r="E409" s="64" t="s">
        <v>10963</v>
      </c>
      <c r="F409" s="64" t="s">
        <v>11096</v>
      </c>
      <c r="G409" s="45"/>
      <c r="H409" s="45"/>
      <c r="I409" s="45"/>
      <c r="J409" s="45"/>
    </row>
    <row r="410" spans="1:10" ht="14.1" customHeight="1" thickBot="1" x14ac:dyDescent="0.25">
      <c r="A410" s="66" t="s">
        <v>18844</v>
      </c>
      <c r="B410" s="66" t="s">
        <v>18845</v>
      </c>
      <c r="C410" s="66" t="s">
        <v>6799</v>
      </c>
      <c r="D410" s="66" t="s">
        <v>1875</v>
      </c>
      <c r="E410" s="66" t="s">
        <v>17854</v>
      </c>
      <c r="F410" s="66"/>
      <c r="G410" s="45"/>
      <c r="H410" s="45"/>
      <c r="I410" s="45"/>
      <c r="J410" s="45"/>
    </row>
    <row r="411" spans="1:10" ht="14.1" customHeight="1" thickBot="1" x14ac:dyDescent="0.25">
      <c r="A411" s="89" t="s">
        <v>14829</v>
      </c>
      <c r="B411" s="67" t="s">
        <v>8529</v>
      </c>
      <c r="C411" s="76">
        <v>44837</v>
      </c>
      <c r="D411" s="89" t="s">
        <v>9387</v>
      </c>
      <c r="E411" s="67" t="s">
        <v>13094</v>
      </c>
      <c r="F411" s="66" t="s">
        <v>3080</v>
      </c>
      <c r="G411" s="45"/>
      <c r="H411" s="45"/>
      <c r="I411" s="45"/>
      <c r="J411" s="45"/>
    </row>
    <row r="412" spans="1:10" ht="14.1" customHeight="1" thickBot="1" x14ac:dyDescent="0.25">
      <c r="A412" s="90"/>
      <c r="B412" s="67" t="s">
        <v>1786</v>
      </c>
      <c r="C412" s="84">
        <f>IF(C411="","",IF(AND(MONTH(C411)&gt;=1,MONTH(C411)&lt;=3),1,IF(AND(MONTH(C411)&gt;=4,MONTH(C411)&lt;=6),2,IF(AND(MONTH(C411)&gt;=7,MONTH(C411)&lt;=9),3,4))))</f>
        <v>4</v>
      </c>
      <c r="D412" s="90"/>
      <c r="E412" s="67" t="s">
        <v>2417</v>
      </c>
      <c r="F412" s="66" t="s">
        <v>11113</v>
      </c>
      <c r="G412" s="45"/>
      <c r="H412" s="45"/>
      <c r="I412" s="45"/>
      <c r="J412" s="45"/>
    </row>
    <row r="413" spans="1:10" ht="14.1" customHeight="1" thickBot="1" x14ac:dyDescent="0.25">
      <c r="A413" s="90"/>
      <c r="B413" s="67" t="s">
        <v>12943</v>
      </c>
      <c r="C413" s="76">
        <v>44838</v>
      </c>
      <c r="D413" s="90"/>
      <c r="E413" s="67" t="s">
        <v>3073</v>
      </c>
      <c r="F413" s="66" t="s">
        <v>11113</v>
      </c>
      <c r="G413" s="45"/>
      <c r="H413" s="45"/>
      <c r="I413" s="45"/>
      <c r="J413" s="45"/>
    </row>
    <row r="414" spans="1:10" ht="14.1" customHeight="1" thickBot="1" x14ac:dyDescent="0.25">
      <c r="A414" s="90"/>
      <c r="B414" s="67" t="s">
        <v>1786</v>
      </c>
      <c r="C414" s="84">
        <f>IF(C413="","",IF(AND(MONTH(C413)&gt;=1,MONTH(C413)&lt;=3),1,IF(AND(MONTH(C413)&gt;=4,MONTH(C413)&lt;=6),2,IF(AND(MONTH(C413)&gt;=7,MONTH(C413)&lt;=9),3,4))))</f>
        <v>4</v>
      </c>
      <c r="D414" s="90"/>
      <c r="E414" s="67" t="s">
        <v>13193</v>
      </c>
      <c r="F414" s="66" t="s">
        <v>11113</v>
      </c>
      <c r="G414" s="45"/>
      <c r="H414" s="45"/>
      <c r="I414" s="45"/>
      <c r="J414" s="45"/>
    </row>
    <row r="415" spans="1:10" ht="14.1" customHeight="1" thickBot="1" x14ac:dyDescent="0.25">
      <c r="A415" s="45"/>
      <c r="B415" s="45"/>
      <c r="C415" s="45"/>
      <c r="D415" s="45"/>
      <c r="E415" s="45"/>
      <c r="F415" s="45"/>
      <c r="G415" s="45"/>
      <c r="H415" s="45"/>
      <c r="I415" s="45"/>
      <c r="J415" s="45"/>
    </row>
    <row r="416" spans="1:10" ht="14.1" customHeight="1" thickBot="1" x14ac:dyDescent="0.25">
      <c r="A416" s="72" t="s">
        <v>15735</v>
      </c>
      <c r="B416" s="72" t="s">
        <v>16146</v>
      </c>
      <c r="C416" s="72" t="s">
        <v>15641</v>
      </c>
      <c r="D416" s="72" t="s">
        <v>15251</v>
      </c>
      <c r="E416" s="72" t="s">
        <v>6933</v>
      </c>
      <c r="F416" s="72" t="s">
        <v>15280</v>
      </c>
      <c r="G416" s="45"/>
      <c r="H416" s="45"/>
      <c r="I416" s="45"/>
      <c r="J416" s="45"/>
    </row>
    <row r="417" spans="1:10" ht="13.5" customHeight="1" x14ac:dyDescent="0.2">
      <c r="A417" s="81">
        <v>78180102</v>
      </c>
      <c r="B417" s="69" t="str">
        <f ca="1">IFERROR(INDEX(UNSPSCDes,MATCH(INDIRECT(ADDRESS(ROW(),COLUMN()-1,4)),UNSPSCCode,0)),"")</f>
        <v>Reparación de Transmisión</v>
      </c>
      <c r="C417" s="81" t="s">
        <v>1449</v>
      </c>
      <c r="D417" s="81">
        <v>3</v>
      </c>
      <c r="E417" s="71">
        <v>200000</v>
      </c>
      <c r="F417" s="70">
        <f ca="1">INDIRECT(ADDRESS(ROW(),COLUMN()-2,4))*INDIRECT(ADDRESS(ROW(),COLUMN()-1,4))</f>
        <v>600000</v>
      </c>
      <c r="G417" s="45"/>
      <c r="H417" s="45"/>
      <c r="I417" s="45"/>
      <c r="J417" s="45"/>
    </row>
    <row r="418" spans="1:10" ht="27" customHeight="1" x14ac:dyDescent="0.2">
      <c r="A418" s="81">
        <v>78180103</v>
      </c>
      <c r="B418" s="69" t="str">
        <f ca="1">IFERROR(INDEX(UNSPSCDes,MATCH(INDIRECT(ADDRESS(ROW(),COLUMN()-1,4)),UNSPSCCode,0)),"")</f>
        <v>Servicios de cambio de fluidos de aceite o de la transmisión</v>
      </c>
      <c r="C418" s="81" t="s">
        <v>1449</v>
      </c>
      <c r="D418" s="81">
        <v>2</v>
      </c>
      <c r="E418" s="71">
        <v>200000</v>
      </c>
      <c r="F418" s="70">
        <f ca="1">INDIRECT(ADDRESS(ROW(),COLUMN()-2,4))*INDIRECT(ADDRESS(ROW(),COLUMN()-1,4))</f>
        <v>400000</v>
      </c>
      <c r="G418" s="45"/>
      <c r="H418" s="45"/>
      <c r="I418" s="45"/>
      <c r="J418" s="45"/>
    </row>
    <row r="419" spans="1:10" ht="13.5" customHeight="1" x14ac:dyDescent="0.2">
      <c r="A419" s="81">
        <v>78180101</v>
      </c>
      <c r="B419" s="69" t="str">
        <f ca="1">IFERROR(INDEX(UNSPSCDes,MATCH(INDIRECT(ADDRESS(ROW(),COLUMN()-1,4)),UNSPSCCode,0)),"")</f>
        <v>Servicios de reparar o pintar la carrocería de vehículos</v>
      </c>
      <c r="C419" s="81" t="s">
        <v>1449</v>
      </c>
      <c r="D419" s="81">
        <v>1</v>
      </c>
      <c r="E419" s="71">
        <v>75000</v>
      </c>
      <c r="F419" s="70">
        <f ca="1">INDIRECT(ADDRESS(ROW(),COLUMN()-2,4))*INDIRECT(ADDRESS(ROW(),COLUMN()-1,4))</f>
        <v>75000</v>
      </c>
      <c r="G419" s="45"/>
      <c r="H419" s="45"/>
      <c r="I419" s="45"/>
      <c r="J419" s="45"/>
    </row>
    <row r="420" spans="1:10" ht="14.1" customHeight="1" x14ac:dyDescent="0.2">
      <c r="A420" s="45"/>
      <c r="B420" s="45"/>
      <c r="C420" s="45"/>
      <c r="D420" s="45"/>
      <c r="E420" s="73" t="s">
        <v>12551</v>
      </c>
      <c r="F420" s="74">
        <f ca="1">SUM(Table322[MONTO TOTAL ESTIMADO])</f>
        <v>1075000</v>
      </c>
      <c r="G420" s="45"/>
      <c r="H420" s="45" t="str">
        <f>C410</f>
        <v>Servicios</v>
      </c>
      <c r="I420" s="45" t="str">
        <f>E410</f>
        <v>No</v>
      </c>
      <c r="J420" s="45" t="str">
        <f>D410</f>
        <v>Comparacion de Precios</v>
      </c>
    </row>
    <row r="421" spans="1:10" ht="14.1" customHeight="1" thickBot="1" x14ac:dyDescent="0.3"/>
    <row r="422" spans="1:10" ht="33.75" customHeight="1" thickBot="1" x14ac:dyDescent="0.25">
      <c r="A422" s="64" t="s">
        <v>16383</v>
      </c>
      <c r="B422" s="64" t="s">
        <v>161</v>
      </c>
      <c r="C422" s="64" t="s">
        <v>11725</v>
      </c>
      <c r="D422" s="64" t="s">
        <v>14379</v>
      </c>
      <c r="E422" s="64" t="s">
        <v>10963</v>
      </c>
      <c r="F422" s="64" t="s">
        <v>11096</v>
      </c>
      <c r="G422" s="45"/>
      <c r="H422" s="45"/>
      <c r="I422" s="45"/>
      <c r="J422" s="45"/>
    </row>
    <row r="423" spans="1:10" ht="13.5" customHeight="1" thickBot="1" x14ac:dyDescent="0.25">
      <c r="A423" s="66" t="s">
        <v>18846</v>
      </c>
      <c r="B423" s="66" t="s">
        <v>18847</v>
      </c>
      <c r="C423" s="66" t="s">
        <v>17798</v>
      </c>
      <c r="D423" s="66" t="s">
        <v>17483</v>
      </c>
      <c r="E423" s="66" t="s">
        <v>8856</v>
      </c>
      <c r="F423" s="66"/>
      <c r="G423" s="45"/>
      <c r="H423" s="45"/>
      <c r="I423" s="45"/>
      <c r="J423" s="45"/>
    </row>
    <row r="424" spans="1:10" ht="14.1" customHeight="1" thickBot="1" x14ac:dyDescent="0.25">
      <c r="A424" s="89" t="s">
        <v>14829</v>
      </c>
      <c r="B424" s="67" t="s">
        <v>8529</v>
      </c>
      <c r="C424" s="76">
        <v>44571</v>
      </c>
      <c r="D424" s="89" t="s">
        <v>9387</v>
      </c>
      <c r="E424" s="67" t="s">
        <v>13094</v>
      </c>
      <c r="F424" s="66" t="s">
        <v>3080</v>
      </c>
      <c r="G424" s="45"/>
      <c r="H424" s="45"/>
      <c r="I424" s="45"/>
      <c r="J424" s="45"/>
    </row>
    <row r="425" spans="1:10" ht="14.1" customHeight="1" thickBot="1" x14ac:dyDescent="0.25">
      <c r="A425" s="90"/>
      <c r="B425" s="67" t="s">
        <v>1786</v>
      </c>
      <c r="C425" s="84">
        <f>IF(C424="","",IF(AND(MONTH(C424)&gt;=1,MONTH(C424)&lt;=3),1,IF(AND(MONTH(C424)&gt;=4,MONTH(C424)&lt;=6),2,IF(AND(MONTH(C424)&gt;=7,MONTH(C424)&lt;=9),3,4))))</f>
        <v>1</v>
      </c>
      <c r="D425" s="90"/>
      <c r="E425" s="67" t="s">
        <v>2417</v>
      </c>
      <c r="F425" s="66" t="s">
        <v>11113</v>
      </c>
      <c r="G425" s="45"/>
      <c r="H425" s="45"/>
      <c r="I425" s="45"/>
      <c r="J425" s="45"/>
    </row>
    <row r="426" spans="1:10" ht="14.1" customHeight="1" thickBot="1" x14ac:dyDescent="0.25">
      <c r="A426" s="90"/>
      <c r="B426" s="67" t="s">
        <v>12943</v>
      </c>
      <c r="C426" s="76">
        <v>44572</v>
      </c>
      <c r="D426" s="90"/>
      <c r="E426" s="67" t="s">
        <v>3073</v>
      </c>
      <c r="F426" s="66" t="s">
        <v>11113</v>
      </c>
      <c r="G426" s="45"/>
      <c r="H426" s="45"/>
      <c r="I426" s="45"/>
      <c r="J426" s="45"/>
    </row>
    <row r="427" spans="1:10" ht="14.1" customHeight="1" thickBot="1" x14ac:dyDescent="0.25">
      <c r="A427" s="90"/>
      <c r="B427" s="67" t="s">
        <v>1786</v>
      </c>
      <c r="C427" s="84">
        <f>IF(C426="","",IF(AND(MONTH(C426)&gt;=1,MONTH(C426)&lt;=3),1,IF(AND(MONTH(C426)&gt;=4,MONTH(C426)&lt;=6),2,IF(AND(MONTH(C426)&gt;=7,MONTH(C426)&lt;=9),3,4))))</f>
        <v>1</v>
      </c>
      <c r="D427" s="90"/>
      <c r="E427" s="67" t="s">
        <v>13193</v>
      </c>
      <c r="F427" s="66" t="s">
        <v>11113</v>
      </c>
      <c r="G427" s="45"/>
      <c r="H427" s="45"/>
      <c r="I427" s="45"/>
      <c r="J427" s="45"/>
    </row>
    <row r="428" spans="1:10" ht="14.1" customHeight="1" thickBot="1" x14ac:dyDescent="0.25">
      <c r="A428" s="45"/>
      <c r="B428" s="45"/>
      <c r="C428" s="45"/>
      <c r="D428" s="45"/>
      <c r="E428" s="45"/>
      <c r="F428" s="45"/>
      <c r="G428" s="45"/>
      <c r="H428" s="45"/>
      <c r="I428" s="45"/>
      <c r="J428" s="45"/>
    </row>
    <row r="429" spans="1:10" ht="14.1" customHeight="1" thickBot="1" x14ac:dyDescent="0.25">
      <c r="A429" s="72" t="s">
        <v>15735</v>
      </c>
      <c r="B429" s="72" t="s">
        <v>16146</v>
      </c>
      <c r="C429" s="72" t="s">
        <v>15641</v>
      </c>
      <c r="D429" s="72" t="s">
        <v>15251</v>
      </c>
      <c r="E429" s="72" t="s">
        <v>6933</v>
      </c>
      <c r="F429" s="72" t="s">
        <v>15280</v>
      </c>
      <c r="G429" s="45"/>
      <c r="H429" s="45"/>
      <c r="I429" s="45"/>
      <c r="J429" s="45"/>
    </row>
    <row r="430" spans="1:10" ht="13.5" customHeight="1" x14ac:dyDescent="0.2">
      <c r="A430" s="81">
        <v>25172003</v>
      </c>
      <c r="B430" s="69" t="str">
        <f t="shared" ref="B430:B437" ca="1" si="10">IFERROR(INDEX(UNSPSCDes,MATCH(INDIRECT(ADDRESS(ROW(),COLUMN()-1,4)),UNSPSCCode,0)),"")</f>
        <v>Amortiguadores para camiones</v>
      </c>
      <c r="C430" s="81" t="s">
        <v>1449</v>
      </c>
      <c r="D430" s="81">
        <v>8</v>
      </c>
      <c r="E430" s="71">
        <v>12000</v>
      </c>
      <c r="F430" s="70">
        <f t="shared" ref="F430:F437" ca="1" si="11">INDIRECT(ADDRESS(ROW(),COLUMN()-2,4))*INDIRECT(ADDRESS(ROW(),COLUMN()-1,4))</f>
        <v>96000</v>
      </c>
      <c r="G430" s="45"/>
      <c r="H430" s="45"/>
      <c r="I430" s="45"/>
      <c r="J430" s="45"/>
    </row>
    <row r="431" spans="1:10" ht="13.5" customHeight="1" x14ac:dyDescent="0.2">
      <c r="A431" s="81">
        <v>25171707</v>
      </c>
      <c r="B431" s="69" t="str">
        <f t="shared" ca="1" si="10"/>
        <v>Freno de tambor</v>
      </c>
      <c r="C431" s="81" t="s">
        <v>1449</v>
      </c>
      <c r="D431" s="81">
        <v>6</v>
      </c>
      <c r="E431" s="71">
        <v>5000</v>
      </c>
      <c r="F431" s="70">
        <f t="shared" ca="1" si="11"/>
        <v>30000</v>
      </c>
      <c r="G431" s="45"/>
      <c r="H431" s="45"/>
      <c r="I431" s="45"/>
      <c r="J431" s="45"/>
    </row>
    <row r="432" spans="1:10" ht="13.5" customHeight="1" x14ac:dyDescent="0.2">
      <c r="A432" s="81">
        <v>25171708</v>
      </c>
      <c r="B432" s="69" t="str">
        <f t="shared" ca="1" si="10"/>
        <v>Freno de disco</v>
      </c>
      <c r="C432" s="81" t="s">
        <v>1449</v>
      </c>
      <c r="D432" s="81">
        <v>5</v>
      </c>
      <c r="E432" s="71">
        <v>5000</v>
      </c>
      <c r="F432" s="70">
        <f t="shared" ca="1" si="11"/>
        <v>25000</v>
      </c>
      <c r="G432" s="45"/>
      <c r="H432" s="45"/>
      <c r="I432" s="45"/>
      <c r="J432" s="45"/>
    </row>
    <row r="433" spans="1:10" ht="13.5" customHeight="1" x14ac:dyDescent="0.2">
      <c r="A433" s="81">
        <v>25171717</v>
      </c>
      <c r="B433" s="69" t="str">
        <f t="shared" ca="1" si="10"/>
        <v>Pistones de freno</v>
      </c>
      <c r="C433" s="81" t="s">
        <v>1449</v>
      </c>
      <c r="D433" s="81">
        <v>4</v>
      </c>
      <c r="E433" s="71">
        <v>4000</v>
      </c>
      <c r="F433" s="70">
        <f t="shared" ca="1" si="11"/>
        <v>16000</v>
      </c>
      <c r="G433" s="45"/>
      <c r="H433" s="45"/>
      <c r="I433" s="45"/>
      <c r="J433" s="45"/>
    </row>
    <row r="434" spans="1:10" ht="13.5" customHeight="1" x14ac:dyDescent="0.2">
      <c r="A434" s="81">
        <v>26101809</v>
      </c>
      <c r="B434" s="69" t="str">
        <f t="shared" ca="1" si="10"/>
        <v>Freno de motor</v>
      </c>
      <c r="C434" s="81" t="s">
        <v>1449</v>
      </c>
      <c r="D434" s="81">
        <v>6</v>
      </c>
      <c r="E434" s="71">
        <v>5000</v>
      </c>
      <c r="F434" s="70">
        <f t="shared" ca="1" si="11"/>
        <v>30000</v>
      </c>
      <c r="G434" s="45"/>
      <c r="H434" s="45"/>
      <c r="I434" s="45"/>
      <c r="J434" s="45"/>
    </row>
    <row r="435" spans="1:10" ht="13.5" customHeight="1" x14ac:dyDescent="0.2">
      <c r="A435" s="81">
        <v>26101807</v>
      </c>
      <c r="B435" s="69" t="str">
        <f t="shared" ca="1" si="10"/>
        <v>Bobinas de motor</v>
      </c>
      <c r="C435" s="81" t="s">
        <v>1449</v>
      </c>
      <c r="D435" s="81">
        <v>5</v>
      </c>
      <c r="E435" s="71">
        <v>9000</v>
      </c>
      <c r="F435" s="70">
        <f t="shared" ca="1" si="11"/>
        <v>45000</v>
      </c>
      <c r="G435" s="45"/>
      <c r="H435" s="45"/>
      <c r="I435" s="45"/>
      <c r="J435" s="45"/>
    </row>
    <row r="436" spans="1:10" ht="13.5" customHeight="1" x14ac:dyDescent="0.2">
      <c r="A436" s="81">
        <v>25173812</v>
      </c>
      <c r="B436" s="69" t="str">
        <f t="shared" ca="1" si="10"/>
        <v>Transmisiones manuales</v>
      </c>
      <c r="C436" s="81" t="s">
        <v>1449</v>
      </c>
      <c r="D436" s="81">
        <v>4</v>
      </c>
      <c r="E436" s="71">
        <v>25000</v>
      </c>
      <c r="F436" s="70">
        <f t="shared" ca="1" si="11"/>
        <v>100000</v>
      </c>
      <c r="G436" s="45"/>
      <c r="H436" s="45"/>
      <c r="I436" s="45"/>
      <c r="J436" s="45"/>
    </row>
    <row r="437" spans="1:10" ht="13.5" customHeight="1" x14ac:dyDescent="0.2">
      <c r="A437" s="81">
        <v>26111703</v>
      </c>
      <c r="B437" s="69" t="str">
        <f t="shared" ca="1" si="10"/>
        <v>Baterías para vehículos</v>
      </c>
      <c r="C437" s="81" t="s">
        <v>1449</v>
      </c>
      <c r="D437" s="81">
        <v>12</v>
      </c>
      <c r="E437" s="71">
        <v>7500</v>
      </c>
      <c r="F437" s="70">
        <f t="shared" ca="1" si="11"/>
        <v>90000</v>
      </c>
      <c r="G437" s="45"/>
      <c r="H437" s="45"/>
      <c r="I437" s="45"/>
      <c r="J437" s="45"/>
    </row>
    <row r="438" spans="1:10" ht="14.1" customHeight="1" x14ac:dyDescent="0.2">
      <c r="A438" s="45"/>
      <c r="B438" s="45"/>
      <c r="C438" s="45"/>
      <c r="D438" s="45"/>
      <c r="E438" s="73" t="s">
        <v>12551</v>
      </c>
      <c r="F438" s="74">
        <f ca="1">SUM(Table323[MONTO TOTAL ESTIMADO])</f>
        <v>432000</v>
      </c>
      <c r="G438" s="45"/>
      <c r="H438" s="45" t="str">
        <f>C423</f>
        <v>Bienes</v>
      </c>
      <c r="I438" s="45" t="str">
        <f>E423</f>
        <v>Sí</v>
      </c>
      <c r="J438" s="45" t="str">
        <f>D423</f>
        <v>Compras Menores</v>
      </c>
    </row>
    <row r="439" spans="1:10" ht="14.1" customHeight="1" thickBot="1" x14ac:dyDescent="0.3"/>
    <row r="440" spans="1:10" ht="33.75" customHeight="1" thickBot="1" x14ac:dyDescent="0.25">
      <c r="A440" s="64" t="s">
        <v>16383</v>
      </c>
      <c r="B440" s="64" t="s">
        <v>161</v>
      </c>
      <c r="C440" s="64" t="s">
        <v>11725</v>
      </c>
      <c r="D440" s="64" t="s">
        <v>14379</v>
      </c>
      <c r="E440" s="64" t="s">
        <v>10963</v>
      </c>
      <c r="F440" s="64" t="s">
        <v>11096</v>
      </c>
      <c r="G440" s="45"/>
      <c r="H440" s="45"/>
      <c r="I440" s="45"/>
      <c r="J440" s="45"/>
    </row>
    <row r="441" spans="1:10" ht="14.1" customHeight="1" thickBot="1" x14ac:dyDescent="0.25">
      <c r="A441" s="66" t="s">
        <v>18846</v>
      </c>
      <c r="B441" s="66" t="s">
        <v>18847</v>
      </c>
      <c r="C441" s="66" t="s">
        <v>17798</v>
      </c>
      <c r="D441" s="66" t="s">
        <v>17483</v>
      </c>
      <c r="E441" s="66" t="s">
        <v>8856</v>
      </c>
      <c r="F441" s="66"/>
      <c r="G441" s="45"/>
      <c r="H441" s="45"/>
      <c r="I441" s="45"/>
      <c r="J441" s="45"/>
    </row>
    <row r="442" spans="1:10" ht="14.1" customHeight="1" thickBot="1" x14ac:dyDescent="0.25">
      <c r="A442" s="89" t="s">
        <v>14829</v>
      </c>
      <c r="B442" s="67" t="s">
        <v>8529</v>
      </c>
      <c r="C442" s="76">
        <v>44746</v>
      </c>
      <c r="D442" s="89" t="s">
        <v>9387</v>
      </c>
      <c r="E442" s="67" t="s">
        <v>13094</v>
      </c>
      <c r="F442" s="66" t="s">
        <v>3080</v>
      </c>
      <c r="G442" s="45"/>
      <c r="H442" s="45"/>
      <c r="I442" s="45"/>
      <c r="J442" s="45"/>
    </row>
    <row r="443" spans="1:10" ht="14.1" customHeight="1" thickBot="1" x14ac:dyDescent="0.25">
      <c r="A443" s="90"/>
      <c r="B443" s="67" t="s">
        <v>1786</v>
      </c>
      <c r="C443" s="84">
        <f>IF(C442="","",IF(AND(MONTH(C442)&gt;=1,MONTH(C442)&lt;=3),1,IF(AND(MONTH(C442)&gt;=4,MONTH(C442)&lt;=6),2,IF(AND(MONTH(C442)&gt;=7,MONTH(C442)&lt;=9),3,4))))</f>
        <v>3</v>
      </c>
      <c r="D443" s="90"/>
      <c r="E443" s="67" t="s">
        <v>2417</v>
      </c>
      <c r="F443" s="66" t="s">
        <v>11113</v>
      </c>
      <c r="G443" s="45"/>
      <c r="H443" s="45"/>
      <c r="I443" s="45"/>
      <c r="J443" s="45"/>
    </row>
    <row r="444" spans="1:10" ht="14.1" customHeight="1" thickBot="1" x14ac:dyDescent="0.25">
      <c r="A444" s="90"/>
      <c r="B444" s="67" t="s">
        <v>12943</v>
      </c>
      <c r="C444" s="76">
        <v>44747</v>
      </c>
      <c r="D444" s="90"/>
      <c r="E444" s="67" t="s">
        <v>3073</v>
      </c>
      <c r="F444" s="66" t="s">
        <v>11113</v>
      </c>
      <c r="G444" s="45"/>
      <c r="H444" s="45"/>
      <c r="I444" s="45"/>
      <c r="J444" s="45"/>
    </row>
    <row r="445" spans="1:10" ht="14.1" customHeight="1" thickBot="1" x14ac:dyDescent="0.25">
      <c r="A445" s="90"/>
      <c r="B445" s="67" t="s">
        <v>1786</v>
      </c>
      <c r="C445" s="84">
        <f>IF(C444="","",IF(AND(MONTH(C444)&gt;=1,MONTH(C444)&lt;=3),1,IF(AND(MONTH(C444)&gt;=4,MONTH(C444)&lt;=6),2,IF(AND(MONTH(C444)&gt;=7,MONTH(C444)&lt;=9),3,4))))</f>
        <v>3</v>
      </c>
      <c r="D445" s="90"/>
      <c r="E445" s="67" t="s">
        <v>13193</v>
      </c>
      <c r="F445" s="66" t="s">
        <v>11113</v>
      </c>
      <c r="G445" s="45"/>
      <c r="H445" s="45"/>
      <c r="I445" s="45"/>
      <c r="J445" s="45"/>
    </row>
    <row r="446" spans="1:10" ht="14.1" customHeight="1" thickBot="1" x14ac:dyDescent="0.25">
      <c r="A446" s="45"/>
      <c r="B446" s="45"/>
      <c r="C446" s="45"/>
      <c r="D446" s="45"/>
      <c r="E446" s="45"/>
      <c r="F446" s="45"/>
      <c r="G446" s="45"/>
      <c r="H446" s="45"/>
      <c r="I446" s="45"/>
      <c r="J446" s="45"/>
    </row>
    <row r="447" spans="1:10" ht="14.1" customHeight="1" thickBot="1" x14ac:dyDescent="0.25">
      <c r="A447" s="72" t="s">
        <v>15735</v>
      </c>
      <c r="B447" s="72" t="s">
        <v>16146</v>
      </c>
      <c r="C447" s="72" t="s">
        <v>15641</v>
      </c>
      <c r="D447" s="72" t="s">
        <v>15251</v>
      </c>
      <c r="E447" s="72" t="s">
        <v>6933</v>
      </c>
      <c r="F447" s="72" t="s">
        <v>15280</v>
      </c>
      <c r="G447" s="45"/>
      <c r="H447" s="45"/>
      <c r="I447" s="45"/>
      <c r="J447" s="45"/>
    </row>
    <row r="448" spans="1:10" ht="13.5" customHeight="1" x14ac:dyDescent="0.2">
      <c r="A448" s="81">
        <v>25172003</v>
      </c>
      <c r="B448" s="69" t="str">
        <f t="shared" ref="B448:B455" ca="1" si="12">IFERROR(INDEX(UNSPSCDes,MATCH(INDIRECT(ADDRESS(ROW(),COLUMN()-1,4)),UNSPSCCode,0)),"")</f>
        <v>Amortiguadores para camiones</v>
      </c>
      <c r="C448" s="81" t="s">
        <v>1449</v>
      </c>
      <c r="D448" s="81">
        <v>8</v>
      </c>
      <c r="E448" s="71">
        <v>12000</v>
      </c>
      <c r="F448" s="70">
        <f t="shared" ref="F448:F455" ca="1" si="13">INDIRECT(ADDRESS(ROW(),COLUMN()-2,4))*INDIRECT(ADDRESS(ROW(),COLUMN()-1,4))</f>
        <v>96000</v>
      </c>
      <c r="G448" s="45"/>
      <c r="H448" s="45"/>
      <c r="I448" s="45"/>
      <c r="J448" s="45"/>
    </row>
    <row r="449" spans="1:10" ht="13.5" customHeight="1" x14ac:dyDescent="0.2">
      <c r="A449" s="81">
        <v>25171707</v>
      </c>
      <c r="B449" s="69" t="str">
        <f t="shared" ca="1" si="12"/>
        <v>Freno de tambor</v>
      </c>
      <c r="C449" s="81" t="s">
        <v>1449</v>
      </c>
      <c r="D449" s="81">
        <v>6</v>
      </c>
      <c r="E449" s="71">
        <v>5000</v>
      </c>
      <c r="F449" s="70">
        <f t="shared" ca="1" si="13"/>
        <v>30000</v>
      </c>
      <c r="G449" s="45"/>
      <c r="H449" s="45"/>
      <c r="I449" s="45"/>
      <c r="J449" s="45"/>
    </row>
    <row r="450" spans="1:10" ht="13.5" customHeight="1" x14ac:dyDescent="0.2">
      <c r="A450" s="81">
        <v>25171708</v>
      </c>
      <c r="B450" s="69" t="str">
        <f t="shared" ca="1" si="12"/>
        <v>Freno de disco</v>
      </c>
      <c r="C450" s="81" t="s">
        <v>1449</v>
      </c>
      <c r="D450" s="81">
        <v>5</v>
      </c>
      <c r="E450" s="71">
        <v>5000</v>
      </c>
      <c r="F450" s="70">
        <f t="shared" ca="1" si="13"/>
        <v>25000</v>
      </c>
      <c r="G450" s="45"/>
      <c r="H450" s="45"/>
      <c r="I450" s="45"/>
      <c r="J450" s="45"/>
    </row>
    <row r="451" spans="1:10" ht="13.5" customHeight="1" x14ac:dyDescent="0.2">
      <c r="A451" s="81">
        <v>25171717</v>
      </c>
      <c r="B451" s="69" t="str">
        <f t="shared" ca="1" si="12"/>
        <v>Pistones de freno</v>
      </c>
      <c r="C451" s="81" t="s">
        <v>1449</v>
      </c>
      <c r="D451" s="81">
        <v>4</v>
      </c>
      <c r="E451" s="71">
        <v>4000</v>
      </c>
      <c r="F451" s="70">
        <f t="shared" ca="1" si="13"/>
        <v>16000</v>
      </c>
      <c r="G451" s="45"/>
      <c r="H451" s="45"/>
      <c r="I451" s="45"/>
      <c r="J451" s="45"/>
    </row>
    <row r="452" spans="1:10" ht="13.5" customHeight="1" x14ac:dyDescent="0.2">
      <c r="A452" s="81">
        <v>26101809</v>
      </c>
      <c r="B452" s="69" t="str">
        <f t="shared" ca="1" si="12"/>
        <v>Freno de motor</v>
      </c>
      <c r="C452" s="81" t="s">
        <v>1449</v>
      </c>
      <c r="D452" s="81">
        <v>6</v>
      </c>
      <c r="E452" s="71">
        <v>5000</v>
      </c>
      <c r="F452" s="70">
        <f t="shared" ca="1" si="13"/>
        <v>30000</v>
      </c>
      <c r="G452" s="45"/>
      <c r="H452" s="45"/>
      <c r="I452" s="45"/>
      <c r="J452" s="45"/>
    </row>
    <row r="453" spans="1:10" ht="13.5" customHeight="1" x14ac:dyDescent="0.2">
      <c r="A453" s="81">
        <v>26101807</v>
      </c>
      <c r="B453" s="69" t="str">
        <f t="shared" ca="1" si="12"/>
        <v>Bobinas de motor</v>
      </c>
      <c r="C453" s="81" t="s">
        <v>1449</v>
      </c>
      <c r="D453" s="81">
        <v>5</v>
      </c>
      <c r="E453" s="71">
        <v>9000</v>
      </c>
      <c r="F453" s="70">
        <f t="shared" ca="1" si="13"/>
        <v>45000</v>
      </c>
      <c r="G453" s="45"/>
      <c r="H453" s="45"/>
      <c r="I453" s="45"/>
      <c r="J453" s="45"/>
    </row>
    <row r="454" spans="1:10" ht="13.5" customHeight="1" x14ac:dyDescent="0.2">
      <c r="A454" s="81">
        <v>25173812</v>
      </c>
      <c r="B454" s="69" t="str">
        <f t="shared" ca="1" si="12"/>
        <v>Transmisiones manuales</v>
      </c>
      <c r="C454" s="81" t="s">
        <v>1449</v>
      </c>
      <c r="D454" s="81">
        <v>4</v>
      </c>
      <c r="E454" s="71">
        <v>25000</v>
      </c>
      <c r="F454" s="70">
        <f t="shared" ca="1" si="13"/>
        <v>100000</v>
      </c>
      <c r="G454" s="45"/>
      <c r="H454" s="45"/>
      <c r="I454" s="45"/>
      <c r="J454" s="45"/>
    </row>
    <row r="455" spans="1:10" ht="13.5" customHeight="1" x14ac:dyDescent="0.2">
      <c r="A455" s="81">
        <v>26111703</v>
      </c>
      <c r="B455" s="69" t="str">
        <f t="shared" ca="1" si="12"/>
        <v>Baterías para vehículos</v>
      </c>
      <c r="C455" s="81" t="s">
        <v>1449</v>
      </c>
      <c r="D455" s="81">
        <v>12</v>
      </c>
      <c r="E455" s="71">
        <v>7500</v>
      </c>
      <c r="F455" s="70">
        <f t="shared" ca="1" si="13"/>
        <v>90000</v>
      </c>
      <c r="G455" s="45"/>
      <c r="H455" s="45"/>
      <c r="I455" s="45"/>
      <c r="J455" s="45"/>
    </row>
    <row r="456" spans="1:10" ht="14.1" customHeight="1" x14ac:dyDescent="0.2">
      <c r="A456" s="45"/>
      <c r="B456" s="45"/>
      <c r="C456" s="45"/>
      <c r="D456" s="45"/>
      <c r="E456" s="73" t="s">
        <v>12551</v>
      </c>
      <c r="F456" s="74">
        <f ca="1">SUM(Table324[MONTO TOTAL ESTIMADO])</f>
        <v>432000</v>
      </c>
      <c r="G456" s="45"/>
      <c r="H456" s="45" t="str">
        <f>C441</f>
        <v>Bienes</v>
      </c>
      <c r="I456" s="45" t="str">
        <f>E441</f>
        <v>Sí</v>
      </c>
      <c r="J456" s="45" t="str">
        <f>D441</f>
        <v>Compras Menores</v>
      </c>
    </row>
    <row r="457" spans="1:10" ht="14.1" customHeight="1" thickBot="1" x14ac:dyDescent="0.3"/>
    <row r="458" spans="1:10" ht="33.75" customHeight="1" thickBot="1" x14ac:dyDescent="0.25">
      <c r="A458" s="64" t="s">
        <v>16383</v>
      </c>
      <c r="B458" s="64" t="s">
        <v>161</v>
      </c>
      <c r="C458" s="64" t="s">
        <v>11725</v>
      </c>
      <c r="D458" s="64" t="s">
        <v>14379</v>
      </c>
      <c r="E458" s="64" t="s">
        <v>10963</v>
      </c>
      <c r="F458" s="64" t="s">
        <v>11096</v>
      </c>
      <c r="G458" s="45"/>
      <c r="H458" s="45"/>
      <c r="I458" s="45"/>
      <c r="J458" s="45"/>
    </row>
    <row r="459" spans="1:10" ht="13.5" customHeight="1" thickBot="1" x14ac:dyDescent="0.25">
      <c r="A459" s="66" t="s">
        <v>18848</v>
      </c>
      <c r="B459" s="66" t="s">
        <v>18849</v>
      </c>
      <c r="C459" s="66" t="s">
        <v>17798</v>
      </c>
      <c r="D459" s="66" t="s">
        <v>17483</v>
      </c>
      <c r="E459" s="66" t="s">
        <v>8856</v>
      </c>
      <c r="F459" s="66"/>
      <c r="G459" s="45"/>
      <c r="H459" s="45"/>
      <c r="I459" s="45"/>
      <c r="J459" s="45"/>
    </row>
    <row r="460" spans="1:10" ht="14.1" customHeight="1" thickBot="1" x14ac:dyDescent="0.25">
      <c r="A460" s="89" t="s">
        <v>14829</v>
      </c>
      <c r="B460" s="67" t="s">
        <v>8529</v>
      </c>
      <c r="C460" s="76">
        <v>44571</v>
      </c>
      <c r="D460" s="89" t="s">
        <v>9387</v>
      </c>
      <c r="E460" s="67" t="s">
        <v>13094</v>
      </c>
      <c r="F460" s="66" t="s">
        <v>3080</v>
      </c>
      <c r="G460" s="45"/>
      <c r="H460" s="45"/>
      <c r="I460" s="45"/>
      <c r="J460" s="45"/>
    </row>
    <row r="461" spans="1:10" ht="14.1" customHeight="1" thickBot="1" x14ac:dyDescent="0.25">
      <c r="A461" s="90"/>
      <c r="B461" s="67" t="s">
        <v>1786</v>
      </c>
      <c r="C461" s="84">
        <f>IF(C460="","",IF(AND(MONTH(C460)&gt;=1,MONTH(C460)&lt;=3),1,IF(AND(MONTH(C460)&gt;=4,MONTH(C460)&lt;=6),2,IF(AND(MONTH(C460)&gt;=7,MONTH(C460)&lt;=9),3,4))))</f>
        <v>1</v>
      </c>
      <c r="D461" s="90"/>
      <c r="E461" s="67" t="s">
        <v>2417</v>
      </c>
      <c r="F461" s="66" t="s">
        <v>11113</v>
      </c>
      <c r="G461" s="45"/>
      <c r="H461" s="45"/>
      <c r="I461" s="45"/>
      <c r="J461" s="45"/>
    </row>
    <row r="462" spans="1:10" ht="14.1" customHeight="1" thickBot="1" x14ac:dyDescent="0.25">
      <c r="A462" s="90"/>
      <c r="B462" s="67" t="s">
        <v>12943</v>
      </c>
      <c r="C462" s="76">
        <v>44572</v>
      </c>
      <c r="D462" s="90"/>
      <c r="E462" s="67" t="s">
        <v>3073</v>
      </c>
      <c r="F462" s="66" t="s">
        <v>11113</v>
      </c>
      <c r="G462" s="45"/>
      <c r="H462" s="45"/>
      <c r="I462" s="45"/>
      <c r="J462" s="45"/>
    </row>
    <row r="463" spans="1:10" ht="14.1" customHeight="1" thickBot="1" x14ac:dyDescent="0.25">
      <c r="A463" s="90"/>
      <c r="B463" s="67" t="s">
        <v>1786</v>
      </c>
      <c r="C463" s="84">
        <f>IF(C462="","",IF(AND(MONTH(C462)&gt;=1,MONTH(C462)&lt;=3),1,IF(AND(MONTH(C462)&gt;=4,MONTH(C462)&lt;=6),2,IF(AND(MONTH(C462)&gt;=7,MONTH(C462)&lt;=9),3,4))))</f>
        <v>1</v>
      </c>
      <c r="D463" s="90"/>
      <c r="E463" s="67" t="s">
        <v>13193</v>
      </c>
      <c r="F463" s="66" t="s">
        <v>11113</v>
      </c>
      <c r="G463" s="45"/>
      <c r="H463" s="45"/>
      <c r="I463" s="45"/>
      <c r="J463" s="45"/>
    </row>
    <row r="464" spans="1:10" ht="14.1" customHeight="1" thickBot="1" x14ac:dyDescent="0.25">
      <c r="A464" s="45"/>
      <c r="B464" s="45"/>
      <c r="C464" s="45"/>
      <c r="D464" s="45"/>
      <c r="E464" s="45"/>
      <c r="F464" s="45"/>
      <c r="G464" s="45"/>
      <c r="H464" s="45"/>
      <c r="I464" s="45"/>
      <c r="J464" s="45"/>
    </row>
    <row r="465" spans="1:10" ht="14.1" customHeight="1" thickBot="1" x14ac:dyDescent="0.25">
      <c r="A465" s="72" t="s">
        <v>15735</v>
      </c>
      <c r="B465" s="72" t="s">
        <v>16146</v>
      </c>
      <c r="C465" s="72" t="s">
        <v>15641</v>
      </c>
      <c r="D465" s="72" t="s">
        <v>15251</v>
      </c>
      <c r="E465" s="72" t="s">
        <v>6933</v>
      </c>
      <c r="F465" s="72" t="s">
        <v>15280</v>
      </c>
      <c r="G465" s="45"/>
      <c r="H465" s="45"/>
      <c r="I465" s="45"/>
      <c r="J465" s="45"/>
    </row>
    <row r="466" spans="1:10" ht="14.1" customHeight="1" x14ac:dyDescent="0.2">
      <c r="A466" s="81">
        <v>14111507</v>
      </c>
      <c r="B466" s="69" t="str">
        <f t="shared" ref="B466:B477" ca="1" si="14">IFERROR(INDEX(UNSPSCDes,MATCH(INDIRECT(ADDRESS(ROW(),COLUMN()-1,4)),UNSPSCCode,0)),"")</f>
        <v>Papel para impresora o fotocopiadora</v>
      </c>
      <c r="C466" s="81" t="s">
        <v>4735</v>
      </c>
      <c r="D466" s="81">
        <v>200</v>
      </c>
      <c r="E466" s="71">
        <v>315</v>
      </c>
      <c r="F466" s="70">
        <f t="shared" ref="F466:F477" ca="1" si="15">INDIRECT(ADDRESS(ROW(),COLUMN()-2,4))*INDIRECT(ADDRESS(ROW(),COLUMN()-1,4))</f>
        <v>63000</v>
      </c>
      <c r="G466" s="45"/>
      <c r="H466" s="45"/>
      <c r="I466" s="45"/>
      <c r="J466" s="45"/>
    </row>
    <row r="467" spans="1:10" ht="13.5" customHeight="1" x14ac:dyDescent="0.2">
      <c r="A467" s="81">
        <v>14111530</v>
      </c>
      <c r="B467" s="69" t="str">
        <f t="shared" ca="1" si="14"/>
        <v>Papel de notas autoadhesivas</v>
      </c>
      <c r="C467" s="81" t="s">
        <v>1327</v>
      </c>
      <c r="D467" s="81">
        <v>10</v>
      </c>
      <c r="E467" s="71">
        <v>300</v>
      </c>
      <c r="F467" s="70">
        <f t="shared" ca="1" si="15"/>
        <v>3000</v>
      </c>
      <c r="G467" s="45"/>
      <c r="H467" s="45"/>
      <c r="I467" s="45"/>
      <c r="J467" s="45"/>
    </row>
    <row r="468" spans="1:10" ht="13.5" customHeight="1" x14ac:dyDescent="0.2">
      <c r="A468" s="81">
        <v>14111515</v>
      </c>
      <c r="B468" s="69" t="str">
        <f t="shared" ca="1" si="14"/>
        <v>Papel para sumadora o máquina registradora</v>
      </c>
      <c r="C468" s="81" t="s">
        <v>1449</v>
      </c>
      <c r="D468" s="81">
        <v>24</v>
      </c>
      <c r="E468" s="71">
        <v>700</v>
      </c>
      <c r="F468" s="70">
        <f t="shared" ca="1" si="15"/>
        <v>16800</v>
      </c>
      <c r="G468" s="45"/>
      <c r="H468" s="45"/>
      <c r="I468" s="45"/>
      <c r="J468" s="45"/>
    </row>
    <row r="469" spans="1:10" ht="13.5" customHeight="1" x14ac:dyDescent="0.2">
      <c r="A469" s="81">
        <v>14111802</v>
      </c>
      <c r="B469" s="69" t="str">
        <f t="shared" ca="1" si="14"/>
        <v>Recibos o libros de recibos</v>
      </c>
      <c r="C469" s="81" t="s">
        <v>1449</v>
      </c>
      <c r="D469" s="81">
        <v>12</v>
      </c>
      <c r="E469" s="71">
        <v>350</v>
      </c>
      <c r="F469" s="70">
        <f t="shared" ca="1" si="15"/>
        <v>4200</v>
      </c>
      <c r="G469" s="45"/>
      <c r="H469" s="45"/>
      <c r="I469" s="45"/>
      <c r="J469" s="45"/>
    </row>
    <row r="470" spans="1:10" ht="13.5" customHeight="1" x14ac:dyDescent="0.2">
      <c r="A470" s="81">
        <v>14111812</v>
      </c>
      <c r="B470" s="69" t="str">
        <f t="shared" ca="1" si="14"/>
        <v>Formatos o libros de inventarios</v>
      </c>
      <c r="C470" s="81" t="s">
        <v>1449</v>
      </c>
      <c r="D470" s="81">
        <v>12</v>
      </c>
      <c r="E470" s="71">
        <v>400</v>
      </c>
      <c r="F470" s="70">
        <f t="shared" ca="1" si="15"/>
        <v>4800</v>
      </c>
      <c r="G470" s="45"/>
      <c r="H470" s="45"/>
      <c r="I470" s="45"/>
      <c r="J470" s="45"/>
    </row>
    <row r="471" spans="1:10" ht="13.5" customHeight="1" x14ac:dyDescent="0.2">
      <c r="A471" s="81">
        <v>14111815</v>
      </c>
      <c r="B471" s="69" t="str">
        <f t="shared" ca="1" si="14"/>
        <v>Tarjetas de identificación</v>
      </c>
      <c r="C471" s="81" t="s">
        <v>1449</v>
      </c>
      <c r="D471" s="81">
        <v>10</v>
      </c>
      <c r="E471" s="71">
        <v>600</v>
      </c>
      <c r="F471" s="70">
        <f t="shared" ca="1" si="15"/>
        <v>6000</v>
      </c>
      <c r="G471" s="45"/>
      <c r="H471" s="45"/>
      <c r="I471" s="45"/>
      <c r="J471" s="45"/>
    </row>
    <row r="472" spans="1:10" ht="13.5" customHeight="1" x14ac:dyDescent="0.2">
      <c r="A472" s="81">
        <v>44111516</v>
      </c>
      <c r="B472" s="69" t="str">
        <f t="shared" ca="1" si="14"/>
        <v>Organizadores personales</v>
      </c>
      <c r="C472" s="81" t="s">
        <v>1449</v>
      </c>
      <c r="D472" s="81">
        <v>30</v>
      </c>
      <c r="E472" s="71">
        <v>250</v>
      </c>
      <c r="F472" s="70">
        <f t="shared" ca="1" si="15"/>
        <v>7500</v>
      </c>
      <c r="G472" s="45"/>
      <c r="H472" s="45"/>
      <c r="I472" s="45"/>
      <c r="J472" s="45"/>
    </row>
    <row r="473" spans="1:10" ht="13.5" customHeight="1" x14ac:dyDescent="0.2">
      <c r="A473" s="81">
        <v>14111526</v>
      </c>
      <c r="B473" s="69" t="str">
        <f t="shared" ca="1" si="14"/>
        <v>Papel libretas o libros de mensajes telefónicos</v>
      </c>
      <c r="C473" s="81" t="s">
        <v>1327</v>
      </c>
      <c r="D473" s="81">
        <v>20</v>
      </c>
      <c r="E473" s="71">
        <v>495</v>
      </c>
      <c r="F473" s="70">
        <f t="shared" ca="1" si="15"/>
        <v>9900</v>
      </c>
      <c r="G473" s="45"/>
      <c r="H473" s="45"/>
      <c r="I473" s="45"/>
      <c r="J473" s="45"/>
    </row>
    <row r="474" spans="1:10" ht="13.5" customHeight="1" x14ac:dyDescent="0.2">
      <c r="A474" s="81">
        <v>14111526</v>
      </c>
      <c r="B474" s="69" t="str">
        <f t="shared" ca="1" si="14"/>
        <v>Papel libretas o libros de mensajes telefónicos</v>
      </c>
      <c r="C474" s="81" t="s">
        <v>1327</v>
      </c>
      <c r="D474" s="81">
        <v>10</v>
      </c>
      <c r="E474" s="71">
        <v>495</v>
      </c>
      <c r="F474" s="70">
        <f t="shared" ca="1" si="15"/>
        <v>4950</v>
      </c>
      <c r="G474" s="45"/>
      <c r="H474" s="45"/>
      <c r="I474" s="45"/>
      <c r="J474" s="45"/>
    </row>
    <row r="475" spans="1:10" ht="13.5" customHeight="1" x14ac:dyDescent="0.2">
      <c r="A475" s="81">
        <v>14111526</v>
      </c>
      <c r="B475" s="69" t="str">
        <f t="shared" ca="1" si="14"/>
        <v>Papel libretas o libros de mensajes telefónicos</v>
      </c>
      <c r="C475" s="81" t="s">
        <v>1327</v>
      </c>
      <c r="D475" s="81">
        <v>10</v>
      </c>
      <c r="E475" s="71">
        <v>495</v>
      </c>
      <c r="F475" s="70">
        <f t="shared" ca="1" si="15"/>
        <v>4950</v>
      </c>
      <c r="G475" s="45"/>
      <c r="H475" s="45"/>
      <c r="I475" s="45"/>
      <c r="J475" s="45"/>
    </row>
    <row r="476" spans="1:10" ht="13.5" customHeight="1" x14ac:dyDescent="0.2">
      <c r="A476" s="81">
        <v>14111509</v>
      </c>
      <c r="B476" s="69" t="str">
        <f t="shared" ca="1" si="14"/>
        <v>Papel membreteado</v>
      </c>
      <c r="C476" s="81" t="s">
        <v>4735</v>
      </c>
      <c r="D476" s="81">
        <v>1</v>
      </c>
      <c r="E476" s="71">
        <v>6000</v>
      </c>
      <c r="F476" s="70">
        <f t="shared" ca="1" si="15"/>
        <v>6000</v>
      </c>
      <c r="G476" s="45"/>
      <c r="H476" s="45"/>
      <c r="I476" s="45"/>
      <c r="J476" s="45"/>
    </row>
    <row r="477" spans="1:10" ht="13.5" customHeight="1" x14ac:dyDescent="0.2">
      <c r="A477" s="81">
        <v>14111604</v>
      </c>
      <c r="B477" s="69" t="str">
        <f t="shared" ca="1" si="14"/>
        <v>Tarjetas de presentación</v>
      </c>
      <c r="C477" s="81" t="s">
        <v>4735</v>
      </c>
      <c r="D477" s="81">
        <v>10</v>
      </c>
      <c r="E477" s="71">
        <v>700</v>
      </c>
      <c r="F477" s="70">
        <f t="shared" ca="1" si="15"/>
        <v>7000</v>
      </c>
      <c r="G477" s="45"/>
      <c r="H477" s="45"/>
      <c r="I477" s="45"/>
      <c r="J477" s="45"/>
    </row>
    <row r="478" spans="1:10" ht="14.1" customHeight="1" x14ac:dyDescent="0.2">
      <c r="A478" s="45"/>
      <c r="B478" s="45"/>
      <c r="C478" s="45"/>
      <c r="D478" s="45"/>
      <c r="E478" s="73" t="s">
        <v>12551</v>
      </c>
      <c r="F478" s="74">
        <f ca="1">SUM(Table325[MONTO TOTAL ESTIMADO])</f>
        <v>138100</v>
      </c>
      <c r="G478" s="45"/>
      <c r="H478" s="45" t="str">
        <f>C459</f>
        <v>Bienes</v>
      </c>
      <c r="I478" s="45" t="str">
        <f>E459</f>
        <v>Sí</v>
      </c>
      <c r="J478" s="45" t="str">
        <f>D459</f>
        <v>Compras Menores</v>
      </c>
    </row>
    <row r="479" spans="1:10" ht="14.1" customHeight="1" thickBot="1" x14ac:dyDescent="0.3"/>
    <row r="480" spans="1:10" ht="33.75" customHeight="1" thickBot="1" x14ac:dyDescent="0.25">
      <c r="A480" s="64" t="s">
        <v>16383</v>
      </c>
      <c r="B480" s="64" t="s">
        <v>161</v>
      </c>
      <c r="C480" s="64" t="s">
        <v>11725</v>
      </c>
      <c r="D480" s="64" t="s">
        <v>14379</v>
      </c>
      <c r="E480" s="64" t="s">
        <v>10963</v>
      </c>
      <c r="F480" s="64" t="s">
        <v>11096</v>
      </c>
      <c r="G480" s="45"/>
      <c r="H480" s="45"/>
      <c r="I480" s="45"/>
      <c r="J480" s="45"/>
    </row>
    <row r="481" spans="1:10" ht="14.1" customHeight="1" thickBot="1" x14ac:dyDescent="0.25">
      <c r="A481" s="66" t="s">
        <v>18848</v>
      </c>
      <c r="B481" s="66" t="s">
        <v>18849</v>
      </c>
      <c r="C481" s="66" t="s">
        <v>17798</v>
      </c>
      <c r="D481" s="66" t="s">
        <v>17483</v>
      </c>
      <c r="E481" s="66" t="s">
        <v>8856</v>
      </c>
      <c r="F481" s="66"/>
      <c r="G481" s="45"/>
      <c r="H481" s="45"/>
      <c r="I481" s="45"/>
      <c r="J481" s="45"/>
    </row>
    <row r="482" spans="1:10" ht="14.1" customHeight="1" thickBot="1" x14ac:dyDescent="0.25">
      <c r="A482" s="89" t="s">
        <v>14829</v>
      </c>
      <c r="B482" s="67" t="s">
        <v>8529</v>
      </c>
      <c r="C482" s="76">
        <v>44753</v>
      </c>
      <c r="D482" s="89" t="s">
        <v>9387</v>
      </c>
      <c r="E482" s="67" t="s">
        <v>13094</v>
      </c>
      <c r="F482" s="66" t="s">
        <v>3080</v>
      </c>
      <c r="G482" s="45"/>
      <c r="H482" s="45"/>
      <c r="I482" s="45"/>
      <c r="J482" s="45"/>
    </row>
    <row r="483" spans="1:10" ht="14.1" customHeight="1" thickBot="1" x14ac:dyDescent="0.25">
      <c r="A483" s="90"/>
      <c r="B483" s="67" t="s">
        <v>1786</v>
      </c>
      <c r="C483" s="84">
        <f>IF(C482="","",IF(AND(MONTH(C482)&gt;=1,MONTH(C482)&lt;=3),1,IF(AND(MONTH(C482)&gt;=4,MONTH(C482)&lt;=6),2,IF(AND(MONTH(C482)&gt;=7,MONTH(C482)&lt;=9),3,4))))</f>
        <v>3</v>
      </c>
      <c r="D483" s="90"/>
      <c r="E483" s="67" t="s">
        <v>2417</v>
      </c>
      <c r="F483" s="66" t="s">
        <v>11113</v>
      </c>
      <c r="G483" s="45"/>
      <c r="H483" s="45"/>
      <c r="I483" s="45"/>
      <c r="J483" s="45"/>
    </row>
    <row r="484" spans="1:10" ht="14.1" customHeight="1" thickBot="1" x14ac:dyDescent="0.25">
      <c r="A484" s="90"/>
      <c r="B484" s="67" t="s">
        <v>12943</v>
      </c>
      <c r="C484" s="76">
        <v>44754</v>
      </c>
      <c r="D484" s="90"/>
      <c r="E484" s="67" t="s">
        <v>3073</v>
      </c>
      <c r="F484" s="66" t="s">
        <v>11113</v>
      </c>
      <c r="G484" s="45"/>
      <c r="H484" s="45"/>
      <c r="I484" s="45"/>
      <c r="J484" s="45"/>
    </row>
    <row r="485" spans="1:10" ht="14.1" customHeight="1" thickBot="1" x14ac:dyDescent="0.25">
      <c r="A485" s="90"/>
      <c r="B485" s="67" t="s">
        <v>1786</v>
      </c>
      <c r="C485" s="84">
        <f>IF(C484="","",IF(AND(MONTH(C484)&gt;=1,MONTH(C484)&lt;=3),1,IF(AND(MONTH(C484)&gt;=4,MONTH(C484)&lt;=6),2,IF(AND(MONTH(C484)&gt;=7,MONTH(C484)&lt;=9),3,4))))</f>
        <v>3</v>
      </c>
      <c r="D485" s="90"/>
      <c r="E485" s="67" t="s">
        <v>13193</v>
      </c>
      <c r="F485" s="66" t="s">
        <v>11113</v>
      </c>
      <c r="G485" s="45"/>
      <c r="H485" s="45"/>
      <c r="I485" s="45"/>
      <c r="J485" s="45"/>
    </row>
    <row r="486" spans="1:10" ht="14.1" customHeight="1" thickBot="1" x14ac:dyDescent="0.25">
      <c r="A486" s="45"/>
      <c r="B486" s="45"/>
      <c r="C486" s="45"/>
      <c r="D486" s="45"/>
      <c r="E486" s="45"/>
      <c r="F486" s="45"/>
      <c r="G486" s="45"/>
      <c r="H486" s="45"/>
      <c r="I486" s="45"/>
      <c r="J486" s="45"/>
    </row>
    <row r="487" spans="1:10" ht="14.1" customHeight="1" thickBot="1" x14ac:dyDescent="0.25">
      <c r="A487" s="72" t="s">
        <v>15735</v>
      </c>
      <c r="B487" s="72" t="s">
        <v>16146</v>
      </c>
      <c r="C487" s="72" t="s">
        <v>15641</v>
      </c>
      <c r="D487" s="72" t="s">
        <v>15251</v>
      </c>
      <c r="E487" s="72" t="s">
        <v>6933</v>
      </c>
      <c r="F487" s="72" t="s">
        <v>15280</v>
      </c>
      <c r="G487" s="45"/>
      <c r="H487" s="45"/>
      <c r="I487" s="45"/>
      <c r="J487" s="45"/>
    </row>
    <row r="488" spans="1:10" ht="14.1" customHeight="1" x14ac:dyDescent="0.2">
      <c r="A488" s="81">
        <v>14111507</v>
      </c>
      <c r="B488" s="69" t="str">
        <f t="shared" ref="B488:B499" ca="1" si="16">IFERROR(INDEX(UNSPSCDes,MATCH(INDIRECT(ADDRESS(ROW(),COLUMN()-1,4)),UNSPSCCode,0)),"")</f>
        <v>Papel para impresora o fotocopiadora</v>
      </c>
      <c r="C488" s="81" t="s">
        <v>4735</v>
      </c>
      <c r="D488" s="81">
        <v>200</v>
      </c>
      <c r="E488" s="71">
        <v>315</v>
      </c>
      <c r="F488" s="70">
        <f t="shared" ref="F488:F499" ca="1" si="17">INDIRECT(ADDRESS(ROW(),COLUMN()-2,4))*INDIRECT(ADDRESS(ROW(),COLUMN()-1,4))</f>
        <v>63000</v>
      </c>
      <c r="G488" s="45"/>
      <c r="H488" s="45"/>
      <c r="I488" s="45"/>
      <c r="J488" s="45"/>
    </row>
    <row r="489" spans="1:10" ht="13.5" customHeight="1" x14ac:dyDescent="0.2">
      <c r="A489" s="81">
        <v>14111530</v>
      </c>
      <c r="B489" s="69" t="str">
        <f t="shared" ca="1" si="16"/>
        <v>Papel de notas autoadhesivas</v>
      </c>
      <c r="C489" s="81" t="s">
        <v>1327</v>
      </c>
      <c r="D489" s="81">
        <v>10</v>
      </c>
      <c r="E489" s="71">
        <v>300</v>
      </c>
      <c r="F489" s="70">
        <f t="shared" ca="1" si="17"/>
        <v>3000</v>
      </c>
      <c r="G489" s="45"/>
      <c r="H489" s="45"/>
      <c r="I489" s="45"/>
      <c r="J489" s="45"/>
    </row>
    <row r="490" spans="1:10" ht="13.5" customHeight="1" x14ac:dyDescent="0.2">
      <c r="A490" s="81">
        <v>14111515</v>
      </c>
      <c r="B490" s="69" t="str">
        <f t="shared" ca="1" si="16"/>
        <v>Papel para sumadora o máquina registradora</v>
      </c>
      <c r="C490" s="81" t="s">
        <v>1449</v>
      </c>
      <c r="D490" s="81">
        <v>24</v>
      </c>
      <c r="E490" s="71">
        <v>700</v>
      </c>
      <c r="F490" s="70">
        <f t="shared" ca="1" si="17"/>
        <v>16800</v>
      </c>
      <c r="G490" s="45"/>
      <c r="H490" s="45"/>
      <c r="I490" s="45"/>
      <c r="J490" s="45"/>
    </row>
    <row r="491" spans="1:10" ht="13.5" customHeight="1" x14ac:dyDescent="0.2">
      <c r="A491" s="81">
        <v>14111802</v>
      </c>
      <c r="B491" s="69" t="str">
        <f t="shared" ca="1" si="16"/>
        <v>Recibos o libros de recibos</v>
      </c>
      <c r="C491" s="81" t="s">
        <v>1449</v>
      </c>
      <c r="D491" s="81">
        <v>12</v>
      </c>
      <c r="E491" s="71">
        <v>350</v>
      </c>
      <c r="F491" s="70">
        <f t="shared" ca="1" si="17"/>
        <v>4200</v>
      </c>
      <c r="G491" s="45"/>
      <c r="H491" s="45"/>
      <c r="I491" s="45"/>
      <c r="J491" s="45"/>
    </row>
    <row r="492" spans="1:10" ht="13.5" customHeight="1" x14ac:dyDescent="0.2">
      <c r="A492" s="81">
        <v>14111812</v>
      </c>
      <c r="B492" s="69" t="str">
        <f t="shared" ca="1" si="16"/>
        <v>Formatos o libros de inventarios</v>
      </c>
      <c r="C492" s="81" t="s">
        <v>1449</v>
      </c>
      <c r="D492" s="81">
        <v>12</v>
      </c>
      <c r="E492" s="71">
        <v>400</v>
      </c>
      <c r="F492" s="70">
        <f t="shared" ca="1" si="17"/>
        <v>4800</v>
      </c>
      <c r="G492" s="45"/>
      <c r="H492" s="45"/>
      <c r="I492" s="45"/>
      <c r="J492" s="45"/>
    </row>
    <row r="493" spans="1:10" ht="13.5" customHeight="1" x14ac:dyDescent="0.2">
      <c r="A493" s="81">
        <v>14111815</v>
      </c>
      <c r="B493" s="69" t="str">
        <f t="shared" ca="1" si="16"/>
        <v>Tarjetas de identificación</v>
      </c>
      <c r="C493" s="81" t="s">
        <v>1449</v>
      </c>
      <c r="D493" s="81">
        <v>10</v>
      </c>
      <c r="E493" s="71">
        <v>600</v>
      </c>
      <c r="F493" s="70">
        <f t="shared" ca="1" si="17"/>
        <v>6000</v>
      </c>
      <c r="G493" s="45"/>
      <c r="H493" s="45"/>
      <c r="I493" s="45"/>
      <c r="J493" s="45"/>
    </row>
    <row r="494" spans="1:10" ht="13.5" customHeight="1" x14ac:dyDescent="0.2">
      <c r="A494" s="81">
        <v>44111516</v>
      </c>
      <c r="B494" s="69" t="str">
        <f t="shared" ca="1" si="16"/>
        <v>Organizadores personales</v>
      </c>
      <c r="C494" s="81" t="s">
        <v>1449</v>
      </c>
      <c r="D494" s="81">
        <v>30</v>
      </c>
      <c r="E494" s="71">
        <v>250</v>
      </c>
      <c r="F494" s="70">
        <f t="shared" ca="1" si="17"/>
        <v>7500</v>
      </c>
      <c r="G494" s="45"/>
      <c r="H494" s="45"/>
      <c r="I494" s="45"/>
      <c r="J494" s="45"/>
    </row>
    <row r="495" spans="1:10" ht="13.5" customHeight="1" x14ac:dyDescent="0.2">
      <c r="A495" s="81">
        <v>14111526</v>
      </c>
      <c r="B495" s="69" t="str">
        <f t="shared" ca="1" si="16"/>
        <v>Papel libretas o libros de mensajes telefónicos</v>
      </c>
      <c r="C495" s="81" t="s">
        <v>1327</v>
      </c>
      <c r="D495" s="81">
        <v>20</v>
      </c>
      <c r="E495" s="71">
        <v>495</v>
      </c>
      <c r="F495" s="70">
        <f t="shared" ca="1" si="17"/>
        <v>9900</v>
      </c>
      <c r="G495" s="45"/>
      <c r="H495" s="45"/>
      <c r="I495" s="45"/>
      <c r="J495" s="45"/>
    </row>
    <row r="496" spans="1:10" ht="13.5" customHeight="1" x14ac:dyDescent="0.2">
      <c r="A496" s="81">
        <v>14111526</v>
      </c>
      <c r="B496" s="69" t="str">
        <f t="shared" ca="1" si="16"/>
        <v>Papel libretas o libros de mensajes telefónicos</v>
      </c>
      <c r="C496" s="81" t="s">
        <v>1327</v>
      </c>
      <c r="D496" s="81">
        <v>10</v>
      </c>
      <c r="E496" s="71">
        <v>495</v>
      </c>
      <c r="F496" s="70">
        <f t="shared" ca="1" si="17"/>
        <v>4950</v>
      </c>
      <c r="G496" s="45"/>
      <c r="H496" s="45"/>
      <c r="I496" s="45"/>
      <c r="J496" s="45"/>
    </row>
    <row r="497" spans="1:10" ht="13.5" customHeight="1" x14ac:dyDescent="0.2">
      <c r="A497" s="81">
        <v>14111526</v>
      </c>
      <c r="B497" s="69" t="str">
        <f t="shared" ca="1" si="16"/>
        <v>Papel libretas o libros de mensajes telefónicos</v>
      </c>
      <c r="C497" s="81" t="s">
        <v>1327</v>
      </c>
      <c r="D497" s="81">
        <v>10</v>
      </c>
      <c r="E497" s="71">
        <v>495</v>
      </c>
      <c r="F497" s="70">
        <f t="shared" ca="1" si="17"/>
        <v>4950</v>
      </c>
      <c r="G497" s="45"/>
      <c r="H497" s="45"/>
      <c r="I497" s="45"/>
      <c r="J497" s="45"/>
    </row>
    <row r="498" spans="1:10" ht="13.5" customHeight="1" x14ac:dyDescent="0.2">
      <c r="A498" s="81">
        <v>14111509</v>
      </c>
      <c r="B498" s="69" t="str">
        <f t="shared" ca="1" si="16"/>
        <v>Papel membreteado</v>
      </c>
      <c r="C498" s="81" t="s">
        <v>4735</v>
      </c>
      <c r="D498" s="81">
        <v>1</v>
      </c>
      <c r="E498" s="71">
        <v>6000</v>
      </c>
      <c r="F498" s="70">
        <f t="shared" ca="1" si="17"/>
        <v>6000</v>
      </c>
      <c r="G498" s="45"/>
      <c r="H498" s="45"/>
      <c r="I498" s="45"/>
      <c r="J498" s="45"/>
    </row>
    <row r="499" spans="1:10" ht="13.5" customHeight="1" x14ac:dyDescent="0.2">
      <c r="A499" s="81">
        <v>14111604</v>
      </c>
      <c r="B499" s="69" t="str">
        <f t="shared" ca="1" si="16"/>
        <v>Tarjetas de presentación</v>
      </c>
      <c r="C499" s="81" t="s">
        <v>4735</v>
      </c>
      <c r="D499" s="81">
        <v>10</v>
      </c>
      <c r="E499" s="71">
        <v>700</v>
      </c>
      <c r="F499" s="70">
        <f t="shared" ca="1" si="17"/>
        <v>7000</v>
      </c>
      <c r="G499" s="45"/>
      <c r="H499" s="45"/>
      <c r="I499" s="45"/>
      <c r="J499" s="45"/>
    </row>
    <row r="500" spans="1:10" ht="14.1" customHeight="1" x14ac:dyDescent="0.2">
      <c r="A500" s="45"/>
      <c r="B500" s="45"/>
      <c r="C500" s="45"/>
      <c r="D500" s="45"/>
      <c r="E500" s="73" t="s">
        <v>12551</v>
      </c>
      <c r="F500" s="74">
        <f ca="1">SUM(Table327[MONTO TOTAL ESTIMADO])</f>
        <v>138100</v>
      </c>
      <c r="G500" s="45"/>
      <c r="H500" s="45" t="str">
        <f>C481</f>
        <v>Bienes</v>
      </c>
      <c r="I500" s="45" t="str">
        <f>E481</f>
        <v>Sí</v>
      </c>
      <c r="J500" s="45" t="str">
        <f>D481</f>
        <v>Compras Menores</v>
      </c>
    </row>
    <row r="501" spans="1:10" ht="14.1" customHeight="1" thickBot="1" x14ac:dyDescent="0.3"/>
    <row r="502" spans="1:10" ht="33.75" customHeight="1" thickBot="1" x14ac:dyDescent="0.25">
      <c r="A502" s="64" t="s">
        <v>16383</v>
      </c>
      <c r="B502" s="64" t="s">
        <v>161</v>
      </c>
      <c r="C502" s="64" t="s">
        <v>11725</v>
      </c>
      <c r="D502" s="64" t="s">
        <v>14379</v>
      </c>
      <c r="E502" s="64" t="s">
        <v>10963</v>
      </c>
      <c r="F502" s="64" t="s">
        <v>11096</v>
      </c>
      <c r="G502" s="45"/>
      <c r="H502" s="45"/>
      <c r="I502" s="45"/>
      <c r="J502" s="45"/>
    </row>
    <row r="503" spans="1:10" ht="13.5" customHeight="1" thickBot="1" x14ac:dyDescent="0.25">
      <c r="A503" s="66" t="s">
        <v>18850</v>
      </c>
      <c r="B503" s="66" t="s">
        <v>18851</v>
      </c>
      <c r="C503" s="66" t="s">
        <v>17798</v>
      </c>
      <c r="D503" s="66" t="s">
        <v>17483</v>
      </c>
      <c r="E503" s="66" t="s">
        <v>8856</v>
      </c>
      <c r="F503" s="66"/>
      <c r="G503" s="45"/>
      <c r="H503" s="45"/>
      <c r="I503" s="45"/>
      <c r="J503" s="45"/>
    </row>
    <row r="504" spans="1:10" ht="14.1" customHeight="1" thickBot="1" x14ac:dyDescent="0.25">
      <c r="A504" s="89" t="s">
        <v>14829</v>
      </c>
      <c r="B504" s="67" t="s">
        <v>8529</v>
      </c>
      <c r="C504" s="76">
        <v>44571</v>
      </c>
      <c r="D504" s="89" t="s">
        <v>9387</v>
      </c>
      <c r="E504" s="67" t="s">
        <v>13094</v>
      </c>
      <c r="F504" s="66" t="s">
        <v>3080</v>
      </c>
      <c r="G504" s="45"/>
      <c r="H504" s="45"/>
      <c r="I504" s="45"/>
      <c r="J504" s="45"/>
    </row>
    <row r="505" spans="1:10" ht="14.1" customHeight="1" thickBot="1" x14ac:dyDescent="0.25">
      <c r="A505" s="90"/>
      <c r="B505" s="67" t="s">
        <v>1786</v>
      </c>
      <c r="C505" s="84">
        <f>IF(C504="","",IF(AND(MONTH(C504)&gt;=1,MONTH(C504)&lt;=3),1,IF(AND(MONTH(C504)&gt;=4,MONTH(C504)&lt;=6),2,IF(AND(MONTH(C504)&gt;=7,MONTH(C504)&lt;=9),3,4))))</f>
        <v>1</v>
      </c>
      <c r="D505" s="90"/>
      <c r="E505" s="67" t="s">
        <v>2417</v>
      </c>
      <c r="F505" s="66" t="s">
        <v>11113</v>
      </c>
      <c r="G505" s="45"/>
      <c r="H505" s="45"/>
      <c r="I505" s="45"/>
      <c r="J505" s="45"/>
    </row>
    <row r="506" spans="1:10" ht="14.1" customHeight="1" thickBot="1" x14ac:dyDescent="0.25">
      <c r="A506" s="90"/>
      <c r="B506" s="67" t="s">
        <v>12943</v>
      </c>
      <c r="C506" s="76">
        <v>44572</v>
      </c>
      <c r="D506" s="90"/>
      <c r="E506" s="67" t="s">
        <v>3073</v>
      </c>
      <c r="F506" s="66" t="s">
        <v>11113</v>
      </c>
      <c r="G506" s="45"/>
      <c r="H506" s="45"/>
      <c r="I506" s="45"/>
      <c r="J506" s="45"/>
    </row>
    <row r="507" spans="1:10" ht="14.1" customHeight="1" thickBot="1" x14ac:dyDescent="0.25">
      <c r="A507" s="90"/>
      <c r="B507" s="67" t="s">
        <v>1786</v>
      </c>
      <c r="C507" s="84">
        <f>IF(C506="","",IF(AND(MONTH(C506)&gt;=1,MONTH(C506)&lt;=3),1,IF(AND(MONTH(C506)&gt;=4,MONTH(C506)&lt;=6),2,IF(AND(MONTH(C506)&gt;=7,MONTH(C506)&lt;=9),3,4))))</f>
        <v>1</v>
      </c>
      <c r="D507" s="90"/>
      <c r="E507" s="67" t="s">
        <v>13193</v>
      </c>
      <c r="F507" s="66" t="s">
        <v>11113</v>
      </c>
      <c r="G507" s="45"/>
      <c r="H507" s="45"/>
      <c r="I507" s="45"/>
      <c r="J507" s="45"/>
    </row>
    <row r="508" spans="1:10" ht="14.1" customHeight="1" thickBot="1" x14ac:dyDescent="0.25">
      <c r="A508" s="45"/>
      <c r="B508" s="45"/>
      <c r="C508" s="45"/>
      <c r="D508" s="45"/>
      <c r="E508" s="45"/>
      <c r="F508" s="45"/>
      <c r="G508" s="45"/>
      <c r="H508" s="45"/>
      <c r="I508" s="45"/>
      <c r="J508" s="45"/>
    </row>
    <row r="509" spans="1:10" ht="14.1" customHeight="1" thickBot="1" x14ac:dyDescent="0.25">
      <c r="A509" s="72" t="s">
        <v>15735</v>
      </c>
      <c r="B509" s="72" t="s">
        <v>16146</v>
      </c>
      <c r="C509" s="72" t="s">
        <v>15641</v>
      </c>
      <c r="D509" s="72" t="s">
        <v>15251</v>
      </c>
      <c r="E509" s="72" t="s">
        <v>6933</v>
      </c>
      <c r="F509" s="72" t="s">
        <v>15280</v>
      </c>
      <c r="G509" s="45"/>
      <c r="H509" s="45"/>
      <c r="I509" s="45"/>
      <c r="J509" s="45"/>
    </row>
    <row r="510" spans="1:10" ht="13.5" customHeight="1" x14ac:dyDescent="0.2">
      <c r="A510" s="81">
        <v>53131608</v>
      </c>
      <c r="B510" s="69" t="str">
        <f t="shared" ref="B510:B529" ca="1" si="18">IFERROR(INDEX(UNSPSCDes,MATCH(INDIRECT(ADDRESS(ROW(),COLUMN()-1,4)),UNSPSCCode,0)),"")</f>
        <v>Jabones</v>
      </c>
      <c r="C510" s="81" t="s">
        <v>4735</v>
      </c>
      <c r="D510" s="81">
        <v>10</v>
      </c>
      <c r="E510" s="71">
        <v>200</v>
      </c>
      <c r="F510" s="70">
        <f t="shared" ref="F510:F529" ca="1" si="19">INDIRECT(ADDRESS(ROW(),COLUMN()-2,4))*INDIRECT(ADDRESS(ROW(),COLUMN()-1,4))</f>
        <v>2000</v>
      </c>
      <c r="G510" s="45"/>
      <c r="H510" s="45"/>
      <c r="I510" s="45"/>
      <c r="J510" s="45"/>
    </row>
    <row r="511" spans="1:10" ht="13.5" customHeight="1" x14ac:dyDescent="0.2">
      <c r="A511" s="81">
        <v>53131626</v>
      </c>
      <c r="B511" s="69" t="str">
        <f t="shared" ca="1" si="18"/>
        <v>Desinfectante de manos</v>
      </c>
      <c r="C511" s="81" t="s">
        <v>9561</v>
      </c>
      <c r="D511" s="81">
        <v>15</v>
      </c>
      <c r="E511" s="71">
        <v>250</v>
      </c>
      <c r="F511" s="70">
        <f t="shared" ca="1" si="19"/>
        <v>3750</v>
      </c>
      <c r="G511" s="45"/>
      <c r="H511" s="45"/>
      <c r="I511" s="45"/>
      <c r="J511" s="45"/>
    </row>
    <row r="512" spans="1:10" ht="13.5" customHeight="1" x14ac:dyDescent="0.2">
      <c r="A512" s="81">
        <v>53131626</v>
      </c>
      <c r="B512" s="69" t="str">
        <f t="shared" ca="1" si="18"/>
        <v>Desinfectante de manos</v>
      </c>
      <c r="C512" s="81" t="s">
        <v>9561</v>
      </c>
      <c r="D512" s="81">
        <v>8</v>
      </c>
      <c r="E512" s="71">
        <v>1450</v>
      </c>
      <c r="F512" s="70">
        <f t="shared" ca="1" si="19"/>
        <v>11600</v>
      </c>
      <c r="G512" s="45"/>
      <c r="H512" s="45"/>
      <c r="I512" s="45"/>
      <c r="J512" s="45"/>
    </row>
    <row r="513" spans="1:10" ht="13.5" customHeight="1" x14ac:dyDescent="0.2">
      <c r="A513" s="81">
        <v>31201601</v>
      </c>
      <c r="B513" s="69" t="str">
        <f t="shared" ca="1" si="18"/>
        <v>Adhesivos químicos</v>
      </c>
      <c r="C513" s="81" t="s">
        <v>1449</v>
      </c>
      <c r="D513" s="81">
        <v>20</v>
      </c>
      <c r="E513" s="71">
        <v>200</v>
      </c>
      <c r="F513" s="70">
        <f t="shared" ca="1" si="19"/>
        <v>4000</v>
      </c>
      <c r="G513" s="45"/>
      <c r="H513" s="45"/>
      <c r="I513" s="45"/>
      <c r="J513" s="45"/>
    </row>
    <row r="514" spans="1:10" ht="13.5" customHeight="1" x14ac:dyDescent="0.2">
      <c r="A514" s="81">
        <v>12141901</v>
      </c>
      <c r="B514" s="69" t="str">
        <f t="shared" ca="1" si="18"/>
        <v>Cloro cl</v>
      </c>
      <c r="C514" s="81" t="s">
        <v>9561</v>
      </c>
      <c r="D514" s="81">
        <v>24</v>
      </c>
      <c r="E514" s="71">
        <v>160</v>
      </c>
      <c r="F514" s="70">
        <f t="shared" ca="1" si="19"/>
        <v>3840</v>
      </c>
      <c r="G514" s="45"/>
      <c r="H514" s="45"/>
      <c r="I514" s="45"/>
      <c r="J514" s="45"/>
    </row>
    <row r="515" spans="1:10" ht="13.5" customHeight="1" x14ac:dyDescent="0.2">
      <c r="A515" s="81">
        <v>47121701</v>
      </c>
      <c r="B515" s="69" t="str">
        <f t="shared" ca="1" si="18"/>
        <v>Bolsas de basura</v>
      </c>
      <c r="C515" s="81" t="s">
        <v>1449</v>
      </c>
      <c r="D515" s="81">
        <v>3000</v>
      </c>
      <c r="E515" s="71">
        <v>10</v>
      </c>
      <c r="F515" s="70">
        <f t="shared" ca="1" si="19"/>
        <v>30000</v>
      </c>
      <c r="G515" s="45"/>
      <c r="H515" s="45"/>
      <c r="I515" s="45"/>
      <c r="J515" s="45"/>
    </row>
    <row r="516" spans="1:10" ht="13.5" customHeight="1" x14ac:dyDescent="0.2">
      <c r="A516" s="81">
        <v>47131803</v>
      </c>
      <c r="B516" s="69" t="str">
        <f t="shared" ca="1" si="18"/>
        <v>Desinfectantes para uso doméstico</v>
      </c>
      <c r="C516" s="81" t="s">
        <v>1327</v>
      </c>
      <c r="D516" s="81">
        <v>2</v>
      </c>
      <c r="E516" s="71">
        <v>4000</v>
      </c>
      <c r="F516" s="70">
        <f t="shared" ca="1" si="19"/>
        <v>8000</v>
      </c>
      <c r="G516" s="45"/>
      <c r="H516" s="45"/>
      <c r="I516" s="45"/>
      <c r="J516" s="45"/>
    </row>
    <row r="517" spans="1:10" ht="13.5" customHeight="1" x14ac:dyDescent="0.2">
      <c r="A517" s="81">
        <v>47131706</v>
      </c>
      <c r="B517" s="69" t="str">
        <f t="shared" ca="1" si="18"/>
        <v>Dispensadores de ambientadores</v>
      </c>
      <c r="C517" s="81" t="s">
        <v>1327</v>
      </c>
      <c r="D517" s="81">
        <v>4</v>
      </c>
      <c r="E517" s="71">
        <v>550</v>
      </c>
      <c r="F517" s="70">
        <f t="shared" ca="1" si="19"/>
        <v>2200</v>
      </c>
      <c r="G517" s="45"/>
      <c r="H517" s="45"/>
      <c r="I517" s="45"/>
      <c r="J517" s="45"/>
    </row>
    <row r="518" spans="1:10" ht="13.5" customHeight="1" x14ac:dyDescent="0.2">
      <c r="A518" s="81">
        <v>47131706</v>
      </c>
      <c r="B518" s="69" t="str">
        <f t="shared" ca="1" si="18"/>
        <v>Dispensadores de ambientadores</v>
      </c>
      <c r="C518" s="81" t="s">
        <v>1327</v>
      </c>
      <c r="D518" s="81">
        <v>3</v>
      </c>
      <c r="E518" s="71">
        <v>1000</v>
      </c>
      <c r="F518" s="70">
        <f t="shared" ca="1" si="19"/>
        <v>3000</v>
      </c>
      <c r="G518" s="45"/>
      <c r="H518" s="45"/>
      <c r="I518" s="45"/>
      <c r="J518" s="45"/>
    </row>
    <row r="519" spans="1:10" ht="13.5" customHeight="1" x14ac:dyDescent="0.2">
      <c r="A519" s="81">
        <v>47131604</v>
      </c>
      <c r="B519" s="69" t="str">
        <f t="shared" ca="1" si="18"/>
        <v>Escobas</v>
      </c>
      <c r="C519" s="81" t="s">
        <v>1327</v>
      </c>
      <c r="D519" s="81">
        <v>3</v>
      </c>
      <c r="E519" s="71">
        <v>2300</v>
      </c>
      <c r="F519" s="70">
        <f t="shared" ca="1" si="19"/>
        <v>6900</v>
      </c>
      <c r="G519" s="45"/>
      <c r="H519" s="45"/>
      <c r="I519" s="45"/>
      <c r="J519" s="45"/>
    </row>
    <row r="520" spans="1:10" ht="13.5" customHeight="1" x14ac:dyDescent="0.2">
      <c r="A520" s="81">
        <v>47131603</v>
      </c>
      <c r="B520" s="69" t="str">
        <f t="shared" ca="1" si="18"/>
        <v>Esponjas</v>
      </c>
      <c r="C520" s="81" t="s">
        <v>1327</v>
      </c>
      <c r="D520" s="81">
        <v>2</v>
      </c>
      <c r="E520" s="71">
        <v>800</v>
      </c>
      <c r="F520" s="70">
        <f t="shared" ca="1" si="19"/>
        <v>1600</v>
      </c>
      <c r="G520" s="45"/>
      <c r="H520" s="45"/>
      <c r="I520" s="45"/>
      <c r="J520" s="45"/>
    </row>
    <row r="521" spans="1:10" ht="13.5" customHeight="1" x14ac:dyDescent="0.2">
      <c r="A521" s="81">
        <v>47131815</v>
      </c>
      <c r="B521" s="69" t="str">
        <f t="shared" ca="1" si="18"/>
        <v>Limpiador de drenajes</v>
      </c>
      <c r="C521" s="81" t="s">
        <v>9561</v>
      </c>
      <c r="D521" s="81">
        <v>5</v>
      </c>
      <c r="E521" s="71">
        <v>580</v>
      </c>
      <c r="F521" s="70">
        <f t="shared" ca="1" si="19"/>
        <v>2900</v>
      </c>
      <c r="G521" s="45"/>
      <c r="H521" s="45"/>
      <c r="I521" s="45"/>
      <c r="J521" s="45"/>
    </row>
    <row r="522" spans="1:10" ht="13.5" customHeight="1" x14ac:dyDescent="0.2">
      <c r="A522" s="81">
        <v>47131801</v>
      </c>
      <c r="B522" s="69" t="str">
        <f t="shared" ca="1" si="18"/>
        <v>Limpiadores de pisos</v>
      </c>
      <c r="C522" s="81" t="s">
        <v>1449</v>
      </c>
      <c r="D522" s="81">
        <v>24</v>
      </c>
      <c r="E522" s="71">
        <v>200</v>
      </c>
      <c r="F522" s="70">
        <f t="shared" ca="1" si="19"/>
        <v>4800</v>
      </c>
      <c r="G522" s="45"/>
      <c r="H522" s="45"/>
      <c r="I522" s="45"/>
      <c r="J522" s="45"/>
    </row>
    <row r="523" spans="1:10" ht="13.5" customHeight="1" x14ac:dyDescent="0.2">
      <c r="A523" s="81">
        <v>47131824</v>
      </c>
      <c r="B523" s="69" t="str">
        <f t="shared" ca="1" si="18"/>
        <v>Limpiadores de vidrio o ventanas</v>
      </c>
      <c r="C523" s="81" t="s">
        <v>1327</v>
      </c>
      <c r="D523" s="81">
        <v>1</v>
      </c>
      <c r="E523" s="71">
        <v>1375</v>
      </c>
      <c r="F523" s="70">
        <f t="shared" ca="1" si="19"/>
        <v>1375</v>
      </c>
      <c r="G523" s="45"/>
      <c r="H523" s="45"/>
      <c r="I523" s="45"/>
      <c r="J523" s="45"/>
    </row>
    <row r="524" spans="1:10" ht="13.5" customHeight="1" x14ac:dyDescent="0.2">
      <c r="A524" s="81">
        <v>14111704</v>
      </c>
      <c r="B524" s="69" t="str">
        <f t="shared" ca="1" si="18"/>
        <v>Papel higiénico</v>
      </c>
      <c r="C524" s="81" t="s">
        <v>4735</v>
      </c>
      <c r="D524" s="81">
        <v>5</v>
      </c>
      <c r="E524" s="71">
        <v>600</v>
      </c>
      <c r="F524" s="70">
        <f t="shared" ca="1" si="19"/>
        <v>3000</v>
      </c>
      <c r="G524" s="45"/>
      <c r="H524" s="45"/>
      <c r="I524" s="45"/>
      <c r="J524" s="45"/>
    </row>
    <row r="525" spans="1:10" ht="13.5" customHeight="1" x14ac:dyDescent="0.2">
      <c r="A525" s="81">
        <v>14111704</v>
      </c>
      <c r="B525" s="69" t="str">
        <f t="shared" ca="1" si="18"/>
        <v>Papel higiénico</v>
      </c>
      <c r="C525" s="81" t="s">
        <v>4735</v>
      </c>
      <c r="D525" s="81">
        <v>20</v>
      </c>
      <c r="E525" s="71">
        <v>975</v>
      </c>
      <c r="F525" s="70">
        <f t="shared" ca="1" si="19"/>
        <v>19500</v>
      </c>
      <c r="G525" s="45"/>
      <c r="H525" s="45"/>
      <c r="I525" s="45"/>
      <c r="J525" s="45"/>
    </row>
    <row r="526" spans="1:10" ht="13.5" customHeight="1" x14ac:dyDescent="0.2">
      <c r="A526" s="81">
        <v>14111704</v>
      </c>
      <c r="B526" s="69" t="str">
        <f t="shared" ca="1" si="18"/>
        <v>Papel higiénico</v>
      </c>
      <c r="C526" s="81" t="s">
        <v>4735</v>
      </c>
      <c r="D526" s="81">
        <v>10</v>
      </c>
      <c r="E526" s="71">
        <v>1350</v>
      </c>
      <c r="F526" s="70">
        <f t="shared" ca="1" si="19"/>
        <v>13500</v>
      </c>
      <c r="G526" s="45"/>
      <c r="H526" s="45"/>
      <c r="I526" s="45"/>
      <c r="J526" s="45"/>
    </row>
    <row r="527" spans="1:10" ht="13.5" customHeight="1" x14ac:dyDescent="0.2">
      <c r="A527" s="81">
        <v>14111705</v>
      </c>
      <c r="B527" s="69" t="str">
        <f t="shared" ca="1" si="18"/>
        <v>Servilletas de papel</v>
      </c>
      <c r="C527" s="81" t="s">
        <v>4735</v>
      </c>
      <c r="D527" s="81">
        <v>4</v>
      </c>
      <c r="E527" s="71">
        <v>200</v>
      </c>
      <c r="F527" s="70">
        <f t="shared" ca="1" si="19"/>
        <v>800</v>
      </c>
      <c r="G527" s="45"/>
      <c r="H527" s="45"/>
      <c r="I527" s="45"/>
      <c r="J527" s="45"/>
    </row>
    <row r="528" spans="1:10" ht="13.5" customHeight="1" x14ac:dyDescent="0.2">
      <c r="A528" s="81">
        <v>14111703</v>
      </c>
      <c r="B528" s="69" t="str">
        <f t="shared" ca="1" si="18"/>
        <v>Toallas de papel</v>
      </c>
      <c r="C528" s="81" t="s">
        <v>4735</v>
      </c>
      <c r="D528" s="81">
        <v>5</v>
      </c>
      <c r="E528" s="71">
        <v>950</v>
      </c>
      <c r="F528" s="70">
        <f t="shared" ca="1" si="19"/>
        <v>4750</v>
      </c>
      <c r="G528" s="45"/>
      <c r="H528" s="45"/>
      <c r="I528" s="45"/>
      <c r="J528" s="45"/>
    </row>
    <row r="529" spans="1:10" ht="13.5" customHeight="1" x14ac:dyDescent="0.2">
      <c r="A529" s="81">
        <v>40161805</v>
      </c>
      <c r="B529" s="69" t="str">
        <f t="shared" ca="1" si="18"/>
        <v>Paño filtrante</v>
      </c>
      <c r="C529" s="81" t="s">
        <v>8629</v>
      </c>
      <c r="D529" s="81">
        <v>20</v>
      </c>
      <c r="E529" s="71">
        <v>310</v>
      </c>
      <c r="F529" s="70">
        <f t="shared" ca="1" si="19"/>
        <v>6200</v>
      </c>
      <c r="G529" s="45"/>
      <c r="H529" s="45"/>
      <c r="I529" s="45"/>
      <c r="J529" s="45"/>
    </row>
    <row r="530" spans="1:10" ht="14.1" customHeight="1" x14ac:dyDescent="0.2">
      <c r="A530" s="45"/>
      <c r="B530" s="45"/>
      <c r="C530" s="45"/>
      <c r="D530" s="45"/>
      <c r="E530" s="73" t="s">
        <v>12551</v>
      </c>
      <c r="F530" s="74">
        <f ca="1">SUM(Table328[MONTO TOTAL ESTIMADO])</f>
        <v>133715</v>
      </c>
      <c r="G530" s="45"/>
      <c r="H530" s="45" t="str">
        <f>C503</f>
        <v>Bienes</v>
      </c>
      <c r="I530" s="45" t="str">
        <f>E503</f>
        <v>Sí</v>
      </c>
      <c r="J530" s="45" t="str">
        <f>D503</f>
        <v>Compras Menores</v>
      </c>
    </row>
    <row r="531" spans="1:10" ht="14.1" customHeight="1" thickBot="1" x14ac:dyDescent="0.3"/>
    <row r="532" spans="1:10" ht="33.75" customHeight="1" thickBot="1" x14ac:dyDescent="0.25">
      <c r="A532" s="64" t="s">
        <v>16383</v>
      </c>
      <c r="B532" s="64" t="s">
        <v>161</v>
      </c>
      <c r="C532" s="64" t="s">
        <v>11725</v>
      </c>
      <c r="D532" s="64" t="s">
        <v>14379</v>
      </c>
      <c r="E532" s="64" t="s">
        <v>10963</v>
      </c>
      <c r="F532" s="64" t="s">
        <v>11096</v>
      </c>
      <c r="G532" s="45"/>
      <c r="H532" s="45"/>
      <c r="I532" s="45"/>
      <c r="J532" s="45"/>
    </row>
    <row r="533" spans="1:10" ht="14.1" customHeight="1" thickBot="1" x14ac:dyDescent="0.25">
      <c r="A533" s="66" t="s">
        <v>18850</v>
      </c>
      <c r="B533" s="66" t="s">
        <v>18851</v>
      </c>
      <c r="C533" s="66" t="s">
        <v>17798</v>
      </c>
      <c r="D533" s="66" t="s">
        <v>17483</v>
      </c>
      <c r="E533" s="66" t="s">
        <v>6034</v>
      </c>
      <c r="F533" s="66"/>
      <c r="G533" s="45"/>
      <c r="H533" s="45"/>
      <c r="I533" s="45"/>
      <c r="J533" s="45"/>
    </row>
    <row r="534" spans="1:10" ht="14.1" customHeight="1" thickBot="1" x14ac:dyDescent="0.25">
      <c r="A534" s="89" t="s">
        <v>14829</v>
      </c>
      <c r="B534" s="67" t="s">
        <v>8529</v>
      </c>
      <c r="C534" s="76">
        <v>44662</v>
      </c>
      <c r="D534" s="89" t="s">
        <v>9387</v>
      </c>
      <c r="E534" s="67" t="s">
        <v>13094</v>
      </c>
      <c r="F534" s="66" t="s">
        <v>3080</v>
      </c>
      <c r="G534" s="45"/>
      <c r="H534" s="45"/>
      <c r="I534" s="45"/>
      <c r="J534" s="45"/>
    </row>
    <row r="535" spans="1:10" ht="14.1" customHeight="1" thickBot="1" x14ac:dyDescent="0.25">
      <c r="A535" s="90"/>
      <c r="B535" s="67" t="s">
        <v>1786</v>
      </c>
      <c r="C535" s="84">
        <f>IF(C534="","",IF(AND(MONTH(C534)&gt;=1,MONTH(C534)&lt;=3),1,IF(AND(MONTH(C534)&gt;=4,MONTH(C534)&lt;=6),2,IF(AND(MONTH(C534)&gt;=7,MONTH(C534)&lt;=9),3,4))))</f>
        <v>2</v>
      </c>
      <c r="D535" s="90"/>
      <c r="E535" s="67" t="s">
        <v>2417</v>
      </c>
      <c r="F535" s="66" t="s">
        <v>11113</v>
      </c>
      <c r="G535" s="45"/>
      <c r="H535" s="45"/>
      <c r="I535" s="45"/>
      <c r="J535" s="45"/>
    </row>
    <row r="536" spans="1:10" ht="14.1" customHeight="1" thickBot="1" x14ac:dyDescent="0.25">
      <c r="A536" s="90"/>
      <c r="B536" s="67" t="s">
        <v>12943</v>
      </c>
      <c r="C536" s="76">
        <v>44663</v>
      </c>
      <c r="D536" s="90"/>
      <c r="E536" s="67" t="s">
        <v>3073</v>
      </c>
      <c r="F536" s="66" t="s">
        <v>11113</v>
      </c>
      <c r="G536" s="45"/>
      <c r="H536" s="45"/>
      <c r="I536" s="45"/>
      <c r="J536" s="45"/>
    </row>
    <row r="537" spans="1:10" ht="14.1" customHeight="1" thickBot="1" x14ac:dyDescent="0.25">
      <c r="A537" s="90"/>
      <c r="B537" s="67" t="s">
        <v>1786</v>
      </c>
      <c r="C537" s="84">
        <f>IF(C536="","",IF(AND(MONTH(C536)&gt;=1,MONTH(C536)&lt;=3),1,IF(AND(MONTH(C536)&gt;=4,MONTH(C536)&lt;=6),2,IF(AND(MONTH(C536)&gt;=7,MONTH(C536)&lt;=9),3,4))))</f>
        <v>2</v>
      </c>
      <c r="D537" s="90"/>
      <c r="E537" s="67" t="s">
        <v>13193</v>
      </c>
      <c r="F537" s="66" t="s">
        <v>11113</v>
      </c>
      <c r="G537" s="45"/>
      <c r="H537" s="45"/>
      <c r="I537" s="45"/>
      <c r="J537" s="45"/>
    </row>
    <row r="538" spans="1:10" ht="14.1" customHeight="1" thickBot="1" x14ac:dyDescent="0.25">
      <c r="A538" s="45"/>
      <c r="B538" s="45"/>
      <c r="C538" s="45"/>
      <c r="D538" s="45"/>
      <c r="E538" s="45"/>
      <c r="F538" s="45"/>
      <c r="G538" s="45"/>
      <c r="H538" s="45"/>
      <c r="I538" s="45"/>
      <c r="J538" s="45"/>
    </row>
    <row r="539" spans="1:10" ht="14.1" customHeight="1" thickBot="1" x14ac:dyDescent="0.25">
      <c r="A539" s="72" t="s">
        <v>15735</v>
      </c>
      <c r="B539" s="72" t="s">
        <v>16146</v>
      </c>
      <c r="C539" s="72" t="s">
        <v>15641</v>
      </c>
      <c r="D539" s="72" t="s">
        <v>15251</v>
      </c>
      <c r="E539" s="72" t="s">
        <v>6933</v>
      </c>
      <c r="F539" s="72" t="s">
        <v>15280</v>
      </c>
      <c r="G539" s="45"/>
      <c r="H539" s="45"/>
      <c r="I539" s="45"/>
      <c r="J539" s="45"/>
    </row>
    <row r="540" spans="1:10" ht="14.1" customHeight="1" x14ac:dyDescent="0.2">
      <c r="A540" s="81">
        <v>53131608</v>
      </c>
      <c r="B540" s="69" t="str">
        <f t="shared" ref="B540:B559" ca="1" si="20">IFERROR(INDEX(UNSPSCDes,MATCH(INDIRECT(ADDRESS(ROW(),COLUMN()-1,4)),UNSPSCCode,0)),"")</f>
        <v>Jabones</v>
      </c>
      <c r="C540" s="81" t="s">
        <v>4735</v>
      </c>
      <c r="D540" s="81">
        <v>10</v>
      </c>
      <c r="E540" s="71">
        <v>200</v>
      </c>
      <c r="F540" s="70">
        <f t="shared" ref="F540:F559" ca="1" si="21">INDIRECT(ADDRESS(ROW(),COLUMN()-2,4))*INDIRECT(ADDRESS(ROW(),COLUMN()-1,4))</f>
        <v>2000</v>
      </c>
      <c r="G540" s="45"/>
      <c r="H540" s="45"/>
      <c r="I540" s="45"/>
      <c r="J540" s="45"/>
    </row>
    <row r="541" spans="1:10" ht="13.5" customHeight="1" x14ac:dyDescent="0.2">
      <c r="A541" s="81">
        <v>53131626</v>
      </c>
      <c r="B541" s="69" t="str">
        <f t="shared" ca="1" si="20"/>
        <v>Desinfectante de manos</v>
      </c>
      <c r="C541" s="81" t="s">
        <v>9561</v>
      </c>
      <c r="D541" s="81">
        <v>15</v>
      </c>
      <c r="E541" s="71">
        <v>250</v>
      </c>
      <c r="F541" s="70">
        <f t="shared" ca="1" si="21"/>
        <v>3750</v>
      </c>
      <c r="G541" s="45"/>
      <c r="H541" s="45"/>
      <c r="I541" s="45"/>
      <c r="J541" s="45"/>
    </row>
    <row r="542" spans="1:10" ht="13.5" customHeight="1" x14ac:dyDescent="0.2">
      <c r="A542" s="81">
        <v>53131626</v>
      </c>
      <c r="B542" s="69" t="str">
        <f t="shared" ca="1" si="20"/>
        <v>Desinfectante de manos</v>
      </c>
      <c r="C542" s="81" t="s">
        <v>9561</v>
      </c>
      <c r="D542" s="81">
        <v>8</v>
      </c>
      <c r="E542" s="71">
        <v>1450</v>
      </c>
      <c r="F542" s="70">
        <f t="shared" ca="1" si="21"/>
        <v>11600</v>
      </c>
      <c r="G542" s="45"/>
      <c r="H542" s="45"/>
      <c r="I542" s="45"/>
      <c r="J542" s="45"/>
    </row>
    <row r="543" spans="1:10" ht="13.5" customHeight="1" x14ac:dyDescent="0.2">
      <c r="A543" s="81">
        <v>31201601</v>
      </c>
      <c r="B543" s="69" t="str">
        <f t="shared" ca="1" si="20"/>
        <v>Adhesivos químicos</v>
      </c>
      <c r="C543" s="81" t="s">
        <v>1449</v>
      </c>
      <c r="D543" s="81">
        <v>20</v>
      </c>
      <c r="E543" s="71">
        <v>200</v>
      </c>
      <c r="F543" s="70">
        <f t="shared" ca="1" si="21"/>
        <v>4000</v>
      </c>
      <c r="G543" s="45"/>
      <c r="H543" s="45"/>
      <c r="I543" s="45"/>
      <c r="J543" s="45"/>
    </row>
    <row r="544" spans="1:10" ht="13.5" customHeight="1" x14ac:dyDescent="0.2">
      <c r="A544" s="81">
        <v>12141901</v>
      </c>
      <c r="B544" s="69" t="str">
        <f t="shared" ca="1" si="20"/>
        <v>Cloro cl</v>
      </c>
      <c r="C544" s="81" t="s">
        <v>9561</v>
      </c>
      <c r="D544" s="81">
        <v>24</v>
      </c>
      <c r="E544" s="71">
        <v>160</v>
      </c>
      <c r="F544" s="70">
        <f t="shared" ca="1" si="21"/>
        <v>3840</v>
      </c>
      <c r="G544" s="45"/>
      <c r="H544" s="45"/>
      <c r="I544" s="45"/>
      <c r="J544" s="45"/>
    </row>
    <row r="545" spans="1:10" ht="13.5" customHeight="1" x14ac:dyDescent="0.2">
      <c r="A545" s="81">
        <v>47121701</v>
      </c>
      <c r="B545" s="69" t="str">
        <f t="shared" ca="1" si="20"/>
        <v>Bolsas de basura</v>
      </c>
      <c r="C545" s="81" t="s">
        <v>1449</v>
      </c>
      <c r="D545" s="81">
        <v>3000</v>
      </c>
      <c r="E545" s="71">
        <v>10</v>
      </c>
      <c r="F545" s="70">
        <f t="shared" ca="1" si="21"/>
        <v>30000</v>
      </c>
      <c r="G545" s="45"/>
      <c r="H545" s="45"/>
      <c r="I545" s="45"/>
      <c r="J545" s="45"/>
    </row>
    <row r="546" spans="1:10" ht="13.5" customHeight="1" x14ac:dyDescent="0.2">
      <c r="A546" s="81">
        <v>47131803</v>
      </c>
      <c r="B546" s="69" t="str">
        <f t="shared" ca="1" si="20"/>
        <v>Desinfectantes para uso doméstico</v>
      </c>
      <c r="C546" s="81" t="s">
        <v>1327</v>
      </c>
      <c r="D546" s="81">
        <v>2</v>
      </c>
      <c r="E546" s="71">
        <v>4000</v>
      </c>
      <c r="F546" s="70">
        <f t="shared" ca="1" si="21"/>
        <v>8000</v>
      </c>
      <c r="G546" s="45"/>
      <c r="H546" s="45"/>
      <c r="I546" s="45"/>
      <c r="J546" s="45"/>
    </row>
    <row r="547" spans="1:10" ht="13.5" customHeight="1" x14ac:dyDescent="0.2">
      <c r="A547" s="81">
        <v>47131706</v>
      </c>
      <c r="B547" s="69" t="str">
        <f t="shared" ca="1" si="20"/>
        <v>Dispensadores de ambientadores</v>
      </c>
      <c r="C547" s="81" t="s">
        <v>1327</v>
      </c>
      <c r="D547" s="81">
        <v>4</v>
      </c>
      <c r="E547" s="71">
        <v>550</v>
      </c>
      <c r="F547" s="70">
        <f t="shared" ca="1" si="21"/>
        <v>2200</v>
      </c>
      <c r="G547" s="45"/>
      <c r="H547" s="45"/>
      <c r="I547" s="45"/>
      <c r="J547" s="45"/>
    </row>
    <row r="548" spans="1:10" ht="13.5" customHeight="1" x14ac:dyDescent="0.2">
      <c r="A548" s="81">
        <v>47131706</v>
      </c>
      <c r="B548" s="69" t="str">
        <f t="shared" ca="1" si="20"/>
        <v>Dispensadores de ambientadores</v>
      </c>
      <c r="C548" s="81" t="s">
        <v>1327</v>
      </c>
      <c r="D548" s="81">
        <v>3</v>
      </c>
      <c r="E548" s="71">
        <v>1000</v>
      </c>
      <c r="F548" s="70">
        <f t="shared" ca="1" si="21"/>
        <v>3000</v>
      </c>
      <c r="G548" s="45"/>
      <c r="H548" s="45"/>
      <c r="I548" s="45"/>
      <c r="J548" s="45"/>
    </row>
    <row r="549" spans="1:10" ht="13.5" customHeight="1" x14ac:dyDescent="0.2">
      <c r="A549" s="81">
        <v>47131604</v>
      </c>
      <c r="B549" s="69" t="str">
        <f t="shared" ca="1" si="20"/>
        <v>Escobas</v>
      </c>
      <c r="C549" s="81" t="s">
        <v>1327</v>
      </c>
      <c r="D549" s="81">
        <v>3</v>
      </c>
      <c r="E549" s="71">
        <v>2300</v>
      </c>
      <c r="F549" s="70">
        <f t="shared" ca="1" si="21"/>
        <v>6900</v>
      </c>
      <c r="G549" s="45"/>
      <c r="H549" s="45"/>
      <c r="I549" s="45"/>
      <c r="J549" s="45"/>
    </row>
    <row r="550" spans="1:10" ht="13.5" customHeight="1" x14ac:dyDescent="0.2">
      <c r="A550" s="81">
        <v>47131603</v>
      </c>
      <c r="B550" s="69" t="str">
        <f t="shared" ca="1" si="20"/>
        <v>Esponjas</v>
      </c>
      <c r="C550" s="81" t="s">
        <v>1327</v>
      </c>
      <c r="D550" s="81">
        <v>2</v>
      </c>
      <c r="E550" s="71">
        <v>800</v>
      </c>
      <c r="F550" s="70">
        <f t="shared" ca="1" si="21"/>
        <v>1600</v>
      </c>
      <c r="G550" s="45"/>
      <c r="H550" s="45"/>
      <c r="I550" s="45"/>
      <c r="J550" s="45"/>
    </row>
    <row r="551" spans="1:10" ht="13.5" customHeight="1" x14ac:dyDescent="0.2">
      <c r="A551" s="81">
        <v>47131815</v>
      </c>
      <c r="B551" s="69" t="str">
        <f t="shared" ca="1" si="20"/>
        <v>Limpiador de drenajes</v>
      </c>
      <c r="C551" s="81" t="s">
        <v>9561</v>
      </c>
      <c r="D551" s="81">
        <v>5</v>
      </c>
      <c r="E551" s="71">
        <v>580</v>
      </c>
      <c r="F551" s="70">
        <f t="shared" ca="1" si="21"/>
        <v>2900</v>
      </c>
      <c r="G551" s="45"/>
      <c r="H551" s="45"/>
      <c r="I551" s="45"/>
      <c r="J551" s="45"/>
    </row>
    <row r="552" spans="1:10" ht="13.5" customHeight="1" x14ac:dyDescent="0.2">
      <c r="A552" s="81">
        <v>47131801</v>
      </c>
      <c r="B552" s="69" t="str">
        <f t="shared" ca="1" si="20"/>
        <v>Limpiadores de pisos</v>
      </c>
      <c r="C552" s="81" t="s">
        <v>1449</v>
      </c>
      <c r="D552" s="81">
        <v>24</v>
      </c>
      <c r="E552" s="71">
        <v>200</v>
      </c>
      <c r="F552" s="70">
        <f t="shared" ca="1" si="21"/>
        <v>4800</v>
      </c>
      <c r="G552" s="45"/>
      <c r="H552" s="45"/>
      <c r="I552" s="45"/>
      <c r="J552" s="45"/>
    </row>
    <row r="553" spans="1:10" ht="13.5" customHeight="1" x14ac:dyDescent="0.2">
      <c r="A553" s="81">
        <v>47131824</v>
      </c>
      <c r="B553" s="69" t="str">
        <f t="shared" ca="1" si="20"/>
        <v>Limpiadores de vidrio o ventanas</v>
      </c>
      <c r="C553" s="81" t="s">
        <v>1327</v>
      </c>
      <c r="D553" s="81">
        <v>1</v>
      </c>
      <c r="E553" s="71">
        <v>1375</v>
      </c>
      <c r="F553" s="70">
        <f t="shared" ca="1" si="21"/>
        <v>1375</v>
      </c>
      <c r="G553" s="45"/>
      <c r="H553" s="45"/>
      <c r="I553" s="45"/>
      <c r="J553" s="45"/>
    </row>
    <row r="554" spans="1:10" ht="13.5" customHeight="1" x14ac:dyDescent="0.2">
      <c r="A554" s="81">
        <v>14111704</v>
      </c>
      <c r="B554" s="69" t="str">
        <f t="shared" ca="1" si="20"/>
        <v>Papel higiénico</v>
      </c>
      <c r="C554" s="81" t="s">
        <v>4735</v>
      </c>
      <c r="D554" s="81">
        <v>5</v>
      </c>
      <c r="E554" s="71">
        <v>600</v>
      </c>
      <c r="F554" s="70">
        <f t="shared" ca="1" si="21"/>
        <v>3000</v>
      </c>
      <c r="G554" s="45"/>
      <c r="H554" s="45"/>
      <c r="I554" s="45"/>
      <c r="J554" s="45"/>
    </row>
    <row r="555" spans="1:10" ht="13.5" customHeight="1" x14ac:dyDescent="0.2">
      <c r="A555" s="81">
        <v>14111704</v>
      </c>
      <c r="B555" s="69" t="str">
        <f t="shared" ca="1" si="20"/>
        <v>Papel higiénico</v>
      </c>
      <c r="C555" s="81" t="s">
        <v>4735</v>
      </c>
      <c r="D555" s="81">
        <v>20</v>
      </c>
      <c r="E555" s="71">
        <v>975</v>
      </c>
      <c r="F555" s="70">
        <f t="shared" ca="1" si="21"/>
        <v>19500</v>
      </c>
      <c r="G555" s="45"/>
      <c r="H555" s="45"/>
      <c r="I555" s="45"/>
      <c r="J555" s="45"/>
    </row>
    <row r="556" spans="1:10" ht="13.5" customHeight="1" x14ac:dyDescent="0.2">
      <c r="A556" s="81">
        <v>14111704</v>
      </c>
      <c r="B556" s="69" t="str">
        <f t="shared" ca="1" si="20"/>
        <v>Papel higiénico</v>
      </c>
      <c r="C556" s="81" t="s">
        <v>4735</v>
      </c>
      <c r="D556" s="81">
        <v>10</v>
      </c>
      <c r="E556" s="71">
        <v>1350</v>
      </c>
      <c r="F556" s="70">
        <f t="shared" ca="1" si="21"/>
        <v>13500</v>
      </c>
      <c r="G556" s="45"/>
      <c r="H556" s="45"/>
      <c r="I556" s="45"/>
      <c r="J556" s="45"/>
    </row>
    <row r="557" spans="1:10" ht="13.5" customHeight="1" x14ac:dyDescent="0.2">
      <c r="A557" s="81">
        <v>14111705</v>
      </c>
      <c r="B557" s="69" t="str">
        <f t="shared" ca="1" si="20"/>
        <v>Servilletas de papel</v>
      </c>
      <c r="C557" s="81" t="s">
        <v>4735</v>
      </c>
      <c r="D557" s="81">
        <v>4</v>
      </c>
      <c r="E557" s="71">
        <v>200</v>
      </c>
      <c r="F557" s="70">
        <f t="shared" ca="1" si="21"/>
        <v>800</v>
      </c>
      <c r="G557" s="45"/>
      <c r="H557" s="45"/>
      <c r="I557" s="45"/>
      <c r="J557" s="45"/>
    </row>
    <row r="558" spans="1:10" ht="13.5" customHeight="1" x14ac:dyDescent="0.2">
      <c r="A558" s="81">
        <v>14111703</v>
      </c>
      <c r="B558" s="69" t="str">
        <f t="shared" ca="1" si="20"/>
        <v>Toallas de papel</v>
      </c>
      <c r="C558" s="81" t="s">
        <v>4735</v>
      </c>
      <c r="D558" s="81">
        <v>5</v>
      </c>
      <c r="E558" s="71">
        <v>950</v>
      </c>
      <c r="F558" s="70">
        <f t="shared" ca="1" si="21"/>
        <v>4750</v>
      </c>
      <c r="G558" s="45"/>
      <c r="H558" s="45"/>
      <c r="I558" s="45"/>
      <c r="J558" s="45"/>
    </row>
    <row r="559" spans="1:10" ht="13.5" customHeight="1" x14ac:dyDescent="0.2">
      <c r="A559" s="81">
        <v>40161805</v>
      </c>
      <c r="B559" s="69" t="str">
        <f t="shared" ca="1" si="20"/>
        <v>Paño filtrante</v>
      </c>
      <c r="C559" s="81" t="s">
        <v>8629</v>
      </c>
      <c r="D559" s="81">
        <v>20</v>
      </c>
      <c r="E559" s="71">
        <v>310</v>
      </c>
      <c r="F559" s="70">
        <f t="shared" ca="1" si="21"/>
        <v>6200</v>
      </c>
      <c r="G559" s="45"/>
      <c r="H559" s="45"/>
      <c r="I559" s="45"/>
      <c r="J559" s="45"/>
    </row>
    <row r="560" spans="1:10" ht="14.1" customHeight="1" x14ac:dyDescent="0.2">
      <c r="A560" s="45"/>
      <c r="B560" s="45"/>
      <c r="C560" s="45"/>
      <c r="D560" s="45"/>
      <c r="E560" s="73" t="s">
        <v>12551</v>
      </c>
      <c r="F560" s="74">
        <f ca="1">SUM(Table329[MONTO TOTAL ESTIMADO])</f>
        <v>133715</v>
      </c>
      <c r="G560" s="45"/>
      <c r="H560" s="45" t="str">
        <f>C533</f>
        <v>Bienes</v>
      </c>
      <c r="I560" s="45" t="str">
        <f>E533</f>
        <v>MIPYME Mujeres</v>
      </c>
      <c r="J560" s="45" t="str">
        <f>D533</f>
        <v>Compras Menores</v>
      </c>
    </row>
    <row r="561" spans="1:10" ht="14.1" customHeight="1" thickBot="1" x14ac:dyDescent="0.3"/>
    <row r="562" spans="1:10" ht="33.75" customHeight="1" thickBot="1" x14ac:dyDescent="0.25">
      <c r="A562" s="64" t="s">
        <v>16383</v>
      </c>
      <c r="B562" s="64" t="s">
        <v>161</v>
      </c>
      <c r="C562" s="64" t="s">
        <v>11725</v>
      </c>
      <c r="D562" s="64" t="s">
        <v>14379</v>
      </c>
      <c r="E562" s="64" t="s">
        <v>10963</v>
      </c>
      <c r="F562" s="64" t="s">
        <v>11096</v>
      </c>
      <c r="G562" s="45"/>
      <c r="H562" s="45"/>
      <c r="I562" s="45"/>
      <c r="J562" s="45"/>
    </row>
    <row r="563" spans="1:10" ht="14.1" customHeight="1" thickBot="1" x14ac:dyDescent="0.25">
      <c r="A563" s="66" t="s">
        <v>18850</v>
      </c>
      <c r="B563" s="66" t="s">
        <v>18851</v>
      </c>
      <c r="C563" s="66" t="s">
        <v>17798</v>
      </c>
      <c r="D563" s="66" t="s">
        <v>10172</v>
      </c>
      <c r="E563" s="66" t="s">
        <v>6034</v>
      </c>
      <c r="F563" s="66"/>
      <c r="G563" s="45"/>
      <c r="H563" s="45"/>
      <c r="I563" s="45"/>
      <c r="J563" s="45"/>
    </row>
    <row r="564" spans="1:10" ht="14.1" customHeight="1" thickBot="1" x14ac:dyDescent="0.25">
      <c r="A564" s="89" t="s">
        <v>14829</v>
      </c>
      <c r="B564" s="67" t="s">
        <v>8529</v>
      </c>
      <c r="C564" s="76">
        <v>44753</v>
      </c>
      <c r="D564" s="89" t="s">
        <v>9387</v>
      </c>
      <c r="E564" s="67" t="s">
        <v>13094</v>
      </c>
      <c r="F564" s="66" t="s">
        <v>3080</v>
      </c>
      <c r="G564" s="45"/>
      <c r="H564" s="45"/>
      <c r="I564" s="45"/>
      <c r="J564" s="45"/>
    </row>
    <row r="565" spans="1:10" ht="14.1" customHeight="1" thickBot="1" x14ac:dyDescent="0.25">
      <c r="A565" s="90"/>
      <c r="B565" s="67" t="s">
        <v>1786</v>
      </c>
      <c r="C565" s="84">
        <f>IF(C564="","",IF(AND(MONTH(C564)&gt;=1,MONTH(C564)&lt;=3),1,IF(AND(MONTH(C564)&gt;=4,MONTH(C564)&lt;=6),2,IF(AND(MONTH(C564)&gt;=7,MONTH(C564)&lt;=9),3,4))))</f>
        <v>3</v>
      </c>
      <c r="D565" s="90"/>
      <c r="E565" s="67" t="s">
        <v>2417</v>
      </c>
      <c r="F565" s="66" t="s">
        <v>11113</v>
      </c>
      <c r="G565" s="45"/>
      <c r="H565" s="45"/>
      <c r="I565" s="45"/>
      <c r="J565" s="45"/>
    </row>
    <row r="566" spans="1:10" ht="14.1" customHeight="1" thickBot="1" x14ac:dyDescent="0.25">
      <c r="A566" s="90"/>
      <c r="B566" s="67" t="s">
        <v>12943</v>
      </c>
      <c r="C566" s="76">
        <v>44754</v>
      </c>
      <c r="D566" s="90"/>
      <c r="E566" s="67" t="s">
        <v>3073</v>
      </c>
      <c r="F566" s="66" t="s">
        <v>11113</v>
      </c>
      <c r="G566" s="45"/>
      <c r="H566" s="45"/>
      <c r="I566" s="45"/>
      <c r="J566" s="45"/>
    </row>
    <row r="567" spans="1:10" ht="14.1" customHeight="1" thickBot="1" x14ac:dyDescent="0.25">
      <c r="A567" s="90"/>
      <c r="B567" s="67" t="s">
        <v>1786</v>
      </c>
      <c r="C567" s="84">
        <f>IF(C566="","",IF(AND(MONTH(C566)&gt;=1,MONTH(C566)&lt;=3),1,IF(AND(MONTH(C566)&gt;=4,MONTH(C566)&lt;=6),2,IF(AND(MONTH(C566)&gt;=7,MONTH(C566)&lt;=9),3,4))))</f>
        <v>3</v>
      </c>
      <c r="D567" s="90"/>
      <c r="E567" s="67" t="s">
        <v>13193</v>
      </c>
      <c r="F567" s="66" t="s">
        <v>11113</v>
      </c>
      <c r="G567" s="45"/>
      <c r="H567" s="45"/>
      <c r="I567" s="45"/>
      <c r="J567" s="45"/>
    </row>
    <row r="568" spans="1:10" ht="14.1" customHeight="1" thickBot="1" x14ac:dyDescent="0.25">
      <c r="A568" s="45"/>
      <c r="B568" s="45"/>
      <c r="C568" s="45"/>
      <c r="D568" s="45"/>
      <c r="E568" s="45"/>
      <c r="F568" s="45"/>
      <c r="G568" s="45"/>
      <c r="H568" s="45"/>
      <c r="I568" s="45"/>
      <c r="J568" s="45"/>
    </row>
    <row r="569" spans="1:10" ht="14.1" customHeight="1" thickBot="1" x14ac:dyDescent="0.25">
      <c r="A569" s="72" t="s">
        <v>15735</v>
      </c>
      <c r="B569" s="72" t="s">
        <v>16146</v>
      </c>
      <c r="C569" s="72" t="s">
        <v>15641</v>
      </c>
      <c r="D569" s="72" t="s">
        <v>15251</v>
      </c>
      <c r="E569" s="72" t="s">
        <v>6933</v>
      </c>
      <c r="F569" s="72" t="s">
        <v>15280</v>
      </c>
      <c r="G569" s="45"/>
      <c r="H569" s="45"/>
      <c r="I569" s="45"/>
      <c r="J569" s="45"/>
    </row>
    <row r="570" spans="1:10" ht="14.1" customHeight="1" x14ac:dyDescent="0.2">
      <c r="A570" s="81">
        <v>53131608</v>
      </c>
      <c r="B570" s="69" t="str">
        <f t="shared" ref="B570:B588" ca="1" si="22">IFERROR(INDEX(UNSPSCDes,MATCH(INDIRECT(ADDRESS(ROW(),COLUMN()-1,4)),UNSPSCCode,0)),"")</f>
        <v>Jabones</v>
      </c>
      <c r="C570" s="81" t="s">
        <v>4735</v>
      </c>
      <c r="D570" s="81">
        <v>10</v>
      </c>
      <c r="E570" s="71">
        <v>200</v>
      </c>
      <c r="F570" s="70">
        <f t="shared" ref="F570:F588" ca="1" si="23">INDIRECT(ADDRESS(ROW(),COLUMN()-2,4))*INDIRECT(ADDRESS(ROW(),COLUMN()-1,4))</f>
        <v>2000</v>
      </c>
      <c r="G570" s="45"/>
      <c r="H570" s="45"/>
      <c r="I570" s="45"/>
      <c r="J570" s="45"/>
    </row>
    <row r="571" spans="1:10" ht="13.5" customHeight="1" x14ac:dyDescent="0.2">
      <c r="A571" s="81">
        <v>53131626</v>
      </c>
      <c r="B571" s="69" t="str">
        <f t="shared" ca="1" si="22"/>
        <v>Desinfectante de manos</v>
      </c>
      <c r="C571" s="81" t="s">
        <v>9561</v>
      </c>
      <c r="D571" s="81">
        <v>15</v>
      </c>
      <c r="E571" s="71">
        <v>250</v>
      </c>
      <c r="F571" s="70">
        <f t="shared" ca="1" si="23"/>
        <v>3750</v>
      </c>
      <c r="G571" s="45"/>
      <c r="H571" s="45"/>
      <c r="I571" s="45"/>
      <c r="J571" s="45"/>
    </row>
    <row r="572" spans="1:10" ht="13.5" customHeight="1" x14ac:dyDescent="0.2">
      <c r="A572" s="81">
        <v>53131626</v>
      </c>
      <c r="B572" s="69" t="str">
        <f t="shared" ca="1" si="22"/>
        <v>Desinfectante de manos</v>
      </c>
      <c r="C572" s="81" t="s">
        <v>9561</v>
      </c>
      <c r="D572" s="81">
        <v>8</v>
      </c>
      <c r="E572" s="71">
        <v>1450</v>
      </c>
      <c r="F572" s="70">
        <f t="shared" ca="1" si="23"/>
        <v>11600</v>
      </c>
      <c r="G572" s="45"/>
      <c r="H572" s="45"/>
      <c r="I572" s="45"/>
      <c r="J572" s="45"/>
    </row>
    <row r="573" spans="1:10" ht="13.5" customHeight="1" x14ac:dyDescent="0.2">
      <c r="A573" s="81">
        <v>31201601</v>
      </c>
      <c r="B573" s="69" t="str">
        <f t="shared" ca="1" si="22"/>
        <v>Adhesivos químicos</v>
      </c>
      <c r="C573" s="81" t="s">
        <v>1449</v>
      </c>
      <c r="D573" s="81">
        <v>20</v>
      </c>
      <c r="E573" s="71">
        <v>200</v>
      </c>
      <c r="F573" s="70">
        <f t="shared" ca="1" si="23"/>
        <v>4000</v>
      </c>
      <c r="G573" s="45"/>
      <c r="H573" s="45"/>
      <c r="I573" s="45"/>
      <c r="J573" s="45"/>
    </row>
    <row r="574" spans="1:10" ht="13.5" customHeight="1" x14ac:dyDescent="0.2">
      <c r="A574" s="81">
        <v>12141901</v>
      </c>
      <c r="B574" s="69" t="str">
        <f t="shared" ca="1" si="22"/>
        <v>Cloro cl</v>
      </c>
      <c r="C574" s="81" t="s">
        <v>9561</v>
      </c>
      <c r="D574" s="81">
        <v>24</v>
      </c>
      <c r="E574" s="71">
        <v>160</v>
      </c>
      <c r="F574" s="70">
        <f t="shared" ca="1" si="23"/>
        <v>3840</v>
      </c>
      <c r="G574" s="45"/>
      <c r="H574" s="45"/>
      <c r="I574" s="45"/>
      <c r="J574" s="45"/>
    </row>
    <row r="575" spans="1:10" ht="13.5" customHeight="1" x14ac:dyDescent="0.2">
      <c r="A575" s="81">
        <v>47121701</v>
      </c>
      <c r="B575" s="69" t="str">
        <f t="shared" ca="1" si="22"/>
        <v>Bolsas de basura</v>
      </c>
      <c r="C575" s="81" t="s">
        <v>1449</v>
      </c>
      <c r="D575" s="81">
        <v>3000</v>
      </c>
      <c r="E575" s="71">
        <v>10</v>
      </c>
      <c r="F575" s="70">
        <f t="shared" ca="1" si="23"/>
        <v>30000</v>
      </c>
      <c r="G575" s="45"/>
      <c r="H575" s="45"/>
      <c r="I575" s="45"/>
      <c r="J575" s="45"/>
    </row>
    <row r="576" spans="1:10" ht="13.5" customHeight="1" x14ac:dyDescent="0.2">
      <c r="A576" s="81">
        <v>47131803</v>
      </c>
      <c r="B576" s="69" t="str">
        <f t="shared" ca="1" si="22"/>
        <v>Desinfectantes para uso doméstico</v>
      </c>
      <c r="C576" s="81" t="s">
        <v>1327</v>
      </c>
      <c r="D576" s="81">
        <v>2</v>
      </c>
      <c r="E576" s="71">
        <v>4000</v>
      </c>
      <c r="F576" s="70">
        <f t="shared" ca="1" si="23"/>
        <v>8000</v>
      </c>
      <c r="G576" s="45"/>
      <c r="H576" s="45"/>
      <c r="I576" s="45"/>
      <c r="J576" s="45"/>
    </row>
    <row r="577" spans="1:10" ht="13.5" customHeight="1" x14ac:dyDescent="0.2">
      <c r="A577" s="81">
        <v>47131706</v>
      </c>
      <c r="B577" s="69" t="str">
        <f t="shared" ca="1" si="22"/>
        <v>Dispensadores de ambientadores</v>
      </c>
      <c r="C577" s="81" t="s">
        <v>1327</v>
      </c>
      <c r="D577" s="81">
        <v>4</v>
      </c>
      <c r="E577" s="71">
        <v>550</v>
      </c>
      <c r="F577" s="70">
        <f t="shared" ca="1" si="23"/>
        <v>2200</v>
      </c>
      <c r="G577" s="45"/>
      <c r="H577" s="45"/>
      <c r="I577" s="45"/>
      <c r="J577" s="45"/>
    </row>
    <row r="578" spans="1:10" ht="13.5" customHeight="1" x14ac:dyDescent="0.2">
      <c r="A578" s="81">
        <v>47131706</v>
      </c>
      <c r="B578" s="69" t="str">
        <f t="shared" ca="1" si="22"/>
        <v>Dispensadores de ambientadores</v>
      </c>
      <c r="C578" s="81" t="s">
        <v>1327</v>
      </c>
      <c r="D578" s="81">
        <v>3</v>
      </c>
      <c r="E578" s="71">
        <v>1000</v>
      </c>
      <c r="F578" s="70">
        <f t="shared" ca="1" si="23"/>
        <v>3000</v>
      </c>
      <c r="G578" s="45"/>
      <c r="H578" s="45"/>
      <c r="I578" s="45"/>
      <c r="J578" s="45"/>
    </row>
    <row r="579" spans="1:10" ht="13.5" customHeight="1" x14ac:dyDescent="0.2">
      <c r="A579" s="81">
        <v>47131604</v>
      </c>
      <c r="B579" s="69" t="str">
        <f t="shared" ca="1" si="22"/>
        <v>Escobas</v>
      </c>
      <c r="C579" s="81" t="s">
        <v>1327</v>
      </c>
      <c r="D579" s="81">
        <v>3</v>
      </c>
      <c r="E579" s="71">
        <v>2300</v>
      </c>
      <c r="F579" s="70">
        <f t="shared" ca="1" si="23"/>
        <v>6900</v>
      </c>
      <c r="G579" s="45"/>
      <c r="H579" s="45"/>
      <c r="I579" s="45"/>
      <c r="J579" s="45"/>
    </row>
    <row r="580" spans="1:10" ht="13.5" customHeight="1" x14ac:dyDescent="0.2">
      <c r="A580" s="81">
        <v>47131603</v>
      </c>
      <c r="B580" s="69" t="str">
        <f t="shared" ca="1" si="22"/>
        <v>Esponjas</v>
      </c>
      <c r="C580" s="81" t="s">
        <v>1327</v>
      </c>
      <c r="D580" s="81">
        <v>2</v>
      </c>
      <c r="E580" s="71">
        <v>800</v>
      </c>
      <c r="F580" s="70">
        <f t="shared" ca="1" si="23"/>
        <v>1600</v>
      </c>
      <c r="G580" s="45"/>
      <c r="H580" s="45"/>
      <c r="I580" s="45"/>
      <c r="J580" s="45"/>
    </row>
    <row r="581" spans="1:10" ht="13.5" customHeight="1" x14ac:dyDescent="0.2">
      <c r="A581" s="81">
        <v>47131815</v>
      </c>
      <c r="B581" s="69" t="str">
        <f t="shared" ca="1" si="22"/>
        <v>Limpiador de drenajes</v>
      </c>
      <c r="C581" s="81" t="s">
        <v>9561</v>
      </c>
      <c r="D581" s="81">
        <v>5</v>
      </c>
      <c r="E581" s="71">
        <v>580</v>
      </c>
      <c r="F581" s="70">
        <f t="shared" ca="1" si="23"/>
        <v>2900</v>
      </c>
      <c r="G581" s="45"/>
      <c r="H581" s="45"/>
      <c r="I581" s="45"/>
      <c r="J581" s="45"/>
    </row>
    <row r="582" spans="1:10" ht="13.5" customHeight="1" x14ac:dyDescent="0.2">
      <c r="A582" s="81">
        <v>47131801</v>
      </c>
      <c r="B582" s="69" t="str">
        <f t="shared" ca="1" si="22"/>
        <v>Limpiadores de pisos</v>
      </c>
      <c r="C582" s="81" t="s">
        <v>1449</v>
      </c>
      <c r="D582" s="81">
        <v>24</v>
      </c>
      <c r="E582" s="71">
        <v>200</v>
      </c>
      <c r="F582" s="70">
        <f t="shared" ca="1" si="23"/>
        <v>4800</v>
      </c>
      <c r="G582" s="45"/>
      <c r="H582" s="45"/>
      <c r="I582" s="45"/>
      <c r="J582" s="45"/>
    </row>
    <row r="583" spans="1:10" ht="13.5" customHeight="1" x14ac:dyDescent="0.2">
      <c r="A583" s="81">
        <v>47131824</v>
      </c>
      <c r="B583" s="69" t="str">
        <f t="shared" ca="1" si="22"/>
        <v>Limpiadores de vidrio o ventanas</v>
      </c>
      <c r="C583" s="81" t="s">
        <v>1327</v>
      </c>
      <c r="D583" s="81">
        <v>1</v>
      </c>
      <c r="E583" s="71">
        <v>1375</v>
      </c>
      <c r="F583" s="70">
        <f t="shared" ca="1" si="23"/>
        <v>1375</v>
      </c>
      <c r="G583" s="45"/>
      <c r="H583" s="45"/>
      <c r="I583" s="45"/>
      <c r="J583" s="45"/>
    </row>
    <row r="584" spans="1:10" ht="13.5" customHeight="1" x14ac:dyDescent="0.2">
      <c r="A584" s="81">
        <v>14111704</v>
      </c>
      <c r="B584" s="69" t="str">
        <f t="shared" ca="1" si="22"/>
        <v>Papel higiénico</v>
      </c>
      <c r="C584" s="81" t="s">
        <v>4735</v>
      </c>
      <c r="D584" s="81">
        <v>5</v>
      </c>
      <c r="E584" s="71">
        <v>600</v>
      </c>
      <c r="F584" s="70">
        <f t="shared" ca="1" si="23"/>
        <v>3000</v>
      </c>
      <c r="G584" s="45"/>
      <c r="H584" s="45"/>
      <c r="I584" s="45"/>
      <c r="J584" s="45"/>
    </row>
    <row r="585" spans="1:10" ht="13.5" customHeight="1" x14ac:dyDescent="0.2">
      <c r="A585" s="81">
        <v>14111704</v>
      </c>
      <c r="B585" s="69" t="str">
        <f t="shared" ca="1" si="22"/>
        <v>Papel higiénico</v>
      </c>
      <c r="C585" s="81" t="s">
        <v>4735</v>
      </c>
      <c r="D585" s="81">
        <v>20</v>
      </c>
      <c r="E585" s="71">
        <v>975</v>
      </c>
      <c r="F585" s="70">
        <f t="shared" ca="1" si="23"/>
        <v>19500</v>
      </c>
      <c r="G585" s="45"/>
      <c r="H585" s="45"/>
      <c r="I585" s="45"/>
      <c r="J585" s="45"/>
    </row>
    <row r="586" spans="1:10" ht="13.5" customHeight="1" x14ac:dyDescent="0.2">
      <c r="A586" s="81">
        <v>14111704</v>
      </c>
      <c r="B586" s="69" t="str">
        <f t="shared" ca="1" si="22"/>
        <v>Papel higiénico</v>
      </c>
      <c r="C586" s="81" t="s">
        <v>4735</v>
      </c>
      <c r="D586" s="81">
        <v>10</v>
      </c>
      <c r="E586" s="71">
        <v>1350</v>
      </c>
      <c r="F586" s="70">
        <f t="shared" ca="1" si="23"/>
        <v>13500</v>
      </c>
      <c r="G586" s="45"/>
      <c r="H586" s="45"/>
      <c r="I586" s="45"/>
      <c r="J586" s="45"/>
    </row>
    <row r="587" spans="1:10" ht="13.5" customHeight="1" x14ac:dyDescent="0.2">
      <c r="A587" s="81">
        <v>14111705</v>
      </c>
      <c r="B587" s="69" t="str">
        <f t="shared" ca="1" si="22"/>
        <v>Servilletas de papel</v>
      </c>
      <c r="C587" s="81" t="s">
        <v>4735</v>
      </c>
      <c r="D587" s="81">
        <v>4</v>
      </c>
      <c r="E587" s="71">
        <v>200</v>
      </c>
      <c r="F587" s="70">
        <f t="shared" ca="1" si="23"/>
        <v>800</v>
      </c>
      <c r="G587" s="45"/>
      <c r="H587" s="45"/>
      <c r="I587" s="45"/>
      <c r="J587" s="45"/>
    </row>
    <row r="588" spans="1:10" ht="13.5" customHeight="1" x14ac:dyDescent="0.2">
      <c r="A588" s="81">
        <v>14111703</v>
      </c>
      <c r="B588" s="69" t="str">
        <f t="shared" ca="1" si="22"/>
        <v>Toallas de papel</v>
      </c>
      <c r="C588" s="81" t="s">
        <v>4735</v>
      </c>
      <c r="D588" s="81">
        <v>5</v>
      </c>
      <c r="E588" s="71">
        <v>950</v>
      </c>
      <c r="F588" s="70">
        <f t="shared" ca="1" si="23"/>
        <v>4750</v>
      </c>
      <c r="G588" s="45"/>
      <c r="H588" s="45"/>
      <c r="I588" s="45"/>
      <c r="J588" s="45"/>
    </row>
    <row r="589" spans="1:10" ht="14.1" customHeight="1" x14ac:dyDescent="0.2">
      <c r="A589" s="45"/>
      <c r="B589" s="45"/>
      <c r="C589" s="45"/>
      <c r="D589" s="45"/>
      <c r="E589" s="73" t="s">
        <v>12551</v>
      </c>
      <c r="F589" s="74">
        <f ca="1">SUM(Table330[MONTO TOTAL ESTIMADO])</f>
        <v>127515</v>
      </c>
      <c r="G589" s="45"/>
      <c r="H589" s="45" t="str">
        <f>C563</f>
        <v>Bienes</v>
      </c>
      <c r="I589" s="45" t="str">
        <f>E563</f>
        <v>MIPYME Mujeres</v>
      </c>
      <c r="J589" s="45" t="str">
        <f>D563</f>
        <v>Compras por debajo del Umbral</v>
      </c>
    </row>
    <row r="590" spans="1:10" ht="14.1" customHeight="1" thickBot="1" x14ac:dyDescent="0.3"/>
    <row r="591" spans="1:10" ht="33.75" customHeight="1" thickBot="1" x14ac:dyDescent="0.25">
      <c r="A591" s="64" t="s">
        <v>16383</v>
      </c>
      <c r="B591" s="64" t="s">
        <v>161</v>
      </c>
      <c r="C591" s="64" t="s">
        <v>11725</v>
      </c>
      <c r="D591" s="64" t="s">
        <v>14379</v>
      </c>
      <c r="E591" s="64" t="s">
        <v>10963</v>
      </c>
      <c r="F591" s="64" t="s">
        <v>11096</v>
      </c>
      <c r="G591" s="45"/>
      <c r="H591" s="45"/>
      <c r="I591" s="45"/>
      <c r="J591" s="45"/>
    </row>
    <row r="592" spans="1:10" ht="14.1" customHeight="1" thickBot="1" x14ac:dyDescent="0.25">
      <c r="A592" s="66" t="s">
        <v>18850</v>
      </c>
      <c r="B592" s="66" t="s">
        <v>18851</v>
      </c>
      <c r="C592" s="66" t="s">
        <v>17798</v>
      </c>
      <c r="D592" s="66" t="s">
        <v>10172</v>
      </c>
      <c r="E592" s="66" t="s">
        <v>8856</v>
      </c>
      <c r="F592" s="66"/>
      <c r="G592" s="45"/>
      <c r="H592" s="45"/>
      <c r="I592" s="45"/>
      <c r="J592" s="45"/>
    </row>
    <row r="593" spans="1:10" ht="14.1" customHeight="1" thickBot="1" x14ac:dyDescent="0.25">
      <c r="A593" s="89" t="s">
        <v>14829</v>
      </c>
      <c r="B593" s="67" t="s">
        <v>8529</v>
      </c>
      <c r="C593" s="76">
        <v>44875</v>
      </c>
      <c r="D593" s="89" t="s">
        <v>9387</v>
      </c>
      <c r="E593" s="67" t="s">
        <v>13094</v>
      </c>
      <c r="F593" s="66" t="s">
        <v>3080</v>
      </c>
      <c r="G593" s="45"/>
      <c r="H593" s="45"/>
      <c r="I593" s="45"/>
      <c r="J593" s="45"/>
    </row>
    <row r="594" spans="1:10" ht="14.1" customHeight="1" thickBot="1" x14ac:dyDescent="0.25">
      <c r="A594" s="90"/>
      <c r="B594" s="67" t="s">
        <v>1786</v>
      </c>
      <c r="C594" s="84">
        <f>IF(C593="","",IF(AND(MONTH(C593)&gt;=1,MONTH(C593)&lt;=3),1,IF(AND(MONTH(C593)&gt;=4,MONTH(C593)&lt;=6),2,IF(AND(MONTH(C593)&gt;=7,MONTH(C593)&lt;=9),3,4))))</f>
        <v>4</v>
      </c>
      <c r="D594" s="90"/>
      <c r="E594" s="67" t="s">
        <v>2417</v>
      </c>
      <c r="F594" s="66" t="s">
        <v>11113</v>
      </c>
      <c r="G594" s="45"/>
      <c r="H594" s="45"/>
      <c r="I594" s="45"/>
      <c r="J594" s="45"/>
    </row>
    <row r="595" spans="1:10" ht="14.1" customHeight="1" thickBot="1" x14ac:dyDescent="0.25">
      <c r="A595" s="90"/>
      <c r="B595" s="67" t="s">
        <v>12943</v>
      </c>
      <c r="C595" s="76">
        <v>44875</v>
      </c>
      <c r="D595" s="90"/>
      <c r="E595" s="67" t="s">
        <v>3073</v>
      </c>
      <c r="F595" s="66" t="s">
        <v>11113</v>
      </c>
      <c r="G595" s="45"/>
      <c r="H595" s="45"/>
      <c r="I595" s="45"/>
      <c r="J595" s="45"/>
    </row>
    <row r="596" spans="1:10" ht="14.1" customHeight="1" thickBot="1" x14ac:dyDescent="0.25">
      <c r="A596" s="90"/>
      <c r="B596" s="67" t="s">
        <v>1786</v>
      </c>
      <c r="C596" s="84">
        <f>IF(C595="","",IF(AND(MONTH(C595)&gt;=1,MONTH(C595)&lt;=3),1,IF(AND(MONTH(C595)&gt;=4,MONTH(C595)&lt;=6),2,IF(AND(MONTH(C595)&gt;=7,MONTH(C595)&lt;=9),3,4))))</f>
        <v>4</v>
      </c>
      <c r="D596" s="90"/>
      <c r="E596" s="67" t="s">
        <v>13193</v>
      </c>
      <c r="F596" s="66" t="s">
        <v>11113</v>
      </c>
      <c r="G596" s="45"/>
      <c r="H596" s="45"/>
      <c r="I596" s="45"/>
      <c r="J596" s="45"/>
    </row>
    <row r="597" spans="1:10" ht="14.1" customHeight="1" thickBot="1" x14ac:dyDescent="0.25">
      <c r="A597" s="45"/>
      <c r="B597" s="45"/>
      <c r="C597" s="45"/>
      <c r="D597" s="45"/>
      <c r="E597" s="45"/>
      <c r="F597" s="45"/>
      <c r="G597" s="45"/>
      <c r="H597" s="45"/>
      <c r="I597" s="45"/>
      <c r="J597" s="45"/>
    </row>
    <row r="598" spans="1:10" ht="14.1" customHeight="1" thickBot="1" x14ac:dyDescent="0.25">
      <c r="A598" s="72" t="s">
        <v>15735</v>
      </c>
      <c r="B598" s="72" t="s">
        <v>16146</v>
      </c>
      <c r="C598" s="72" t="s">
        <v>15641</v>
      </c>
      <c r="D598" s="72" t="s">
        <v>15251</v>
      </c>
      <c r="E598" s="72" t="s">
        <v>6933</v>
      </c>
      <c r="F598" s="72" t="s">
        <v>15280</v>
      </c>
      <c r="G598" s="45"/>
      <c r="H598" s="45"/>
      <c r="I598" s="45"/>
      <c r="J598" s="45"/>
    </row>
    <row r="599" spans="1:10" ht="14.1" customHeight="1" x14ac:dyDescent="0.2">
      <c r="A599" s="81">
        <v>53131608</v>
      </c>
      <c r="B599" s="69" t="str">
        <f t="shared" ref="B599:B617" ca="1" si="24">IFERROR(INDEX(UNSPSCDes,MATCH(INDIRECT(ADDRESS(ROW(),COLUMN()-1,4)),UNSPSCCode,0)),"")</f>
        <v>Jabones</v>
      </c>
      <c r="C599" s="81" t="s">
        <v>4735</v>
      </c>
      <c r="D599" s="81">
        <v>10</v>
      </c>
      <c r="E599" s="71">
        <v>200</v>
      </c>
      <c r="F599" s="70">
        <f t="shared" ref="F599:F617" ca="1" si="25">INDIRECT(ADDRESS(ROW(),COLUMN()-2,4))*INDIRECT(ADDRESS(ROW(),COLUMN()-1,4))</f>
        <v>2000</v>
      </c>
      <c r="G599" s="45"/>
      <c r="H599" s="45"/>
      <c r="I599" s="45"/>
      <c r="J599" s="45"/>
    </row>
    <row r="600" spans="1:10" ht="13.5" customHeight="1" x14ac:dyDescent="0.2">
      <c r="A600" s="81">
        <v>53131626</v>
      </c>
      <c r="B600" s="69" t="str">
        <f t="shared" ca="1" si="24"/>
        <v>Desinfectante de manos</v>
      </c>
      <c r="C600" s="81" t="s">
        <v>9561</v>
      </c>
      <c r="D600" s="81">
        <v>15</v>
      </c>
      <c r="E600" s="71">
        <v>250</v>
      </c>
      <c r="F600" s="70">
        <f t="shared" ca="1" si="25"/>
        <v>3750</v>
      </c>
      <c r="G600" s="45"/>
      <c r="H600" s="45"/>
      <c r="I600" s="45"/>
      <c r="J600" s="45"/>
    </row>
    <row r="601" spans="1:10" ht="13.5" customHeight="1" x14ac:dyDescent="0.2">
      <c r="A601" s="81">
        <v>53131626</v>
      </c>
      <c r="B601" s="69" t="str">
        <f t="shared" ca="1" si="24"/>
        <v>Desinfectante de manos</v>
      </c>
      <c r="C601" s="81" t="s">
        <v>9561</v>
      </c>
      <c r="D601" s="81">
        <v>8</v>
      </c>
      <c r="E601" s="71">
        <v>1450</v>
      </c>
      <c r="F601" s="70">
        <f t="shared" ca="1" si="25"/>
        <v>11600</v>
      </c>
      <c r="G601" s="45"/>
      <c r="H601" s="45"/>
      <c r="I601" s="45"/>
      <c r="J601" s="45"/>
    </row>
    <row r="602" spans="1:10" ht="13.5" customHeight="1" x14ac:dyDescent="0.2">
      <c r="A602" s="81">
        <v>31201601</v>
      </c>
      <c r="B602" s="69" t="str">
        <f t="shared" ca="1" si="24"/>
        <v>Adhesivos químicos</v>
      </c>
      <c r="C602" s="81" t="s">
        <v>1449</v>
      </c>
      <c r="D602" s="81">
        <v>20</v>
      </c>
      <c r="E602" s="71">
        <v>200</v>
      </c>
      <c r="F602" s="70">
        <f t="shared" ca="1" si="25"/>
        <v>4000</v>
      </c>
      <c r="G602" s="45"/>
      <c r="H602" s="45"/>
      <c r="I602" s="45"/>
      <c r="J602" s="45"/>
    </row>
    <row r="603" spans="1:10" ht="13.5" customHeight="1" x14ac:dyDescent="0.2">
      <c r="A603" s="81">
        <v>12141901</v>
      </c>
      <c r="B603" s="69" t="str">
        <f t="shared" ca="1" si="24"/>
        <v>Cloro cl</v>
      </c>
      <c r="C603" s="81" t="s">
        <v>9561</v>
      </c>
      <c r="D603" s="81">
        <v>24</v>
      </c>
      <c r="E603" s="71">
        <v>160</v>
      </c>
      <c r="F603" s="70">
        <f t="shared" ca="1" si="25"/>
        <v>3840</v>
      </c>
      <c r="G603" s="45"/>
      <c r="H603" s="45"/>
      <c r="I603" s="45"/>
      <c r="J603" s="45"/>
    </row>
    <row r="604" spans="1:10" ht="13.5" customHeight="1" x14ac:dyDescent="0.2">
      <c r="A604" s="81">
        <v>47121701</v>
      </c>
      <c r="B604" s="69" t="str">
        <f t="shared" ca="1" si="24"/>
        <v>Bolsas de basura</v>
      </c>
      <c r="C604" s="81" t="s">
        <v>1449</v>
      </c>
      <c r="D604" s="81">
        <v>3000</v>
      </c>
      <c r="E604" s="71">
        <v>10</v>
      </c>
      <c r="F604" s="70">
        <f t="shared" ca="1" si="25"/>
        <v>30000</v>
      </c>
      <c r="G604" s="45"/>
      <c r="H604" s="45"/>
      <c r="I604" s="45"/>
      <c r="J604" s="45"/>
    </row>
    <row r="605" spans="1:10" ht="13.5" customHeight="1" x14ac:dyDescent="0.2">
      <c r="A605" s="81">
        <v>47131803</v>
      </c>
      <c r="B605" s="69" t="str">
        <f t="shared" ca="1" si="24"/>
        <v>Desinfectantes para uso doméstico</v>
      </c>
      <c r="C605" s="81" t="s">
        <v>1327</v>
      </c>
      <c r="D605" s="81">
        <v>2</v>
      </c>
      <c r="E605" s="71">
        <v>4000</v>
      </c>
      <c r="F605" s="70">
        <f t="shared" ca="1" si="25"/>
        <v>8000</v>
      </c>
      <c r="G605" s="45"/>
      <c r="H605" s="45"/>
      <c r="I605" s="45"/>
      <c r="J605" s="45"/>
    </row>
    <row r="606" spans="1:10" ht="13.5" customHeight="1" x14ac:dyDescent="0.2">
      <c r="A606" s="81">
        <v>47131706</v>
      </c>
      <c r="B606" s="69" t="str">
        <f t="shared" ca="1" si="24"/>
        <v>Dispensadores de ambientadores</v>
      </c>
      <c r="C606" s="81" t="s">
        <v>1327</v>
      </c>
      <c r="D606" s="81">
        <v>4</v>
      </c>
      <c r="E606" s="71">
        <v>550</v>
      </c>
      <c r="F606" s="70">
        <f t="shared" ca="1" si="25"/>
        <v>2200</v>
      </c>
      <c r="G606" s="45"/>
      <c r="H606" s="45"/>
      <c r="I606" s="45"/>
      <c r="J606" s="45"/>
    </row>
    <row r="607" spans="1:10" ht="13.5" customHeight="1" x14ac:dyDescent="0.2">
      <c r="A607" s="81">
        <v>47131706</v>
      </c>
      <c r="B607" s="69" t="str">
        <f t="shared" ca="1" si="24"/>
        <v>Dispensadores de ambientadores</v>
      </c>
      <c r="C607" s="81" t="s">
        <v>1327</v>
      </c>
      <c r="D607" s="81">
        <v>3</v>
      </c>
      <c r="E607" s="71">
        <v>1000</v>
      </c>
      <c r="F607" s="70">
        <f t="shared" ca="1" si="25"/>
        <v>3000</v>
      </c>
      <c r="G607" s="45"/>
      <c r="H607" s="45"/>
      <c r="I607" s="45"/>
      <c r="J607" s="45"/>
    </row>
    <row r="608" spans="1:10" ht="13.5" customHeight="1" x14ac:dyDescent="0.2">
      <c r="A608" s="81">
        <v>47131604</v>
      </c>
      <c r="B608" s="69" t="str">
        <f t="shared" ca="1" si="24"/>
        <v>Escobas</v>
      </c>
      <c r="C608" s="81" t="s">
        <v>1327</v>
      </c>
      <c r="D608" s="81">
        <v>3</v>
      </c>
      <c r="E608" s="71">
        <v>2300</v>
      </c>
      <c r="F608" s="70">
        <f t="shared" ca="1" si="25"/>
        <v>6900</v>
      </c>
      <c r="G608" s="45"/>
      <c r="H608" s="45"/>
      <c r="I608" s="45"/>
      <c r="J608" s="45"/>
    </row>
    <row r="609" spans="1:10" ht="13.5" customHeight="1" x14ac:dyDescent="0.2">
      <c r="A609" s="81">
        <v>47131603</v>
      </c>
      <c r="B609" s="69" t="str">
        <f t="shared" ca="1" si="24"/>
        <v>Esponjas</v>
      </c>
      <c r="C609" s="81" t="s">
        <v>1327</v>
      </c>
      <c r="D609" s="81">
        <v>2</v>
      </c>
      <c r="E609" s="71">
        <v>800</v>
      </c>
      <c r="F609" s="70">
        <f t="shared" ca="1" si="25"/>
        <v>1600</v>
      </c>
      <c r="G609" s="45"/>
      <c r="H609" s="45"/>
      <c r="I609" s="45"/>
      <c r="J609" s="45"/>
    </row>
    <row r="610" spans="1:10" ht="13.5" customHeight="1" x14ac:dyDescent="0.2">
      <c r="A610" s="81">
        <v>47131815</v>
      </c>
      <c r="B610" s="69" t="str">
        <f t="shared" ca="1" si="24"/>
        <v>Limpiador de drenajes</v>
      </c>
      <c r="C610" s="81" t="s">
        <v>9561</v>
      </c>
      <c r="D610" s="81">
        <v>5</v>
      </c>
      <c r="E610" s="71">
        <v>580</v>
      </c>
      <c r="F610" s="70">
        <f t="shared" ca="1" si="25"/>
        <v>2900</v>
      </c>
      <c r="G610" s="45"/>
      <c r="H610" s="45"/>
      <c r="I610" s="45"/>
      <c r="J610" s="45"/>
    </row>
    <row r="611" spans="1:10" ht="13.5" customHeight="1" x14ac:dyDescent="0.2">
      <c r="A611" s="81">
        <v>47131801</v>
      </c>
      <c r="B611" s="69" t="str">
        <f t="shared" ca="1" si="24"/>
        <v>Limpiadores de pisos</v>
      </c>
      <c r="C611" s="81" t="s">
        <v>1449</v>
      </c>
      <c r="D611" s="81">
        <v>24</v>
      </c>
      <c r="E611" s="71">
        <v>200</v>
      </c>
      <c r="F611" s="70">
        <f t="shared" ca="1" si="25"/>
        <v>4800</v>
      </c>
      <c r="G611" s="45"/>
      <c r="H611" s="45"/>
      <c r="I611" s="45"/>
      <c r="J611" s="45"/>
    </row>
    <row r="612" spans="1:10" ht="13.5" customHeight="1" x14ac:dyDescent="0.2">
      <c r="A612" s="81">
        <v>47131824</v>
      </c>
      <c r="B612" s="69" t="str">
        <f t="shared" ca="1" si="24"/>
        <v>Limpiadores de vidrio o ventanas</v>
      </c>
      <c r="C612" s="81" t="s">
        <v>1327</v>
      </c>
      <c r="D612" s="81">
        <v>1</v>
      </c>
      <c r="E612" s="71">
        <v>1375</v>
      </c>
      <c r="F612" s="70">
        <f t="shared" ca="1" si="25"/>
        <v>1375</v>
      </c>
      <c r="G612" s="45"/>
      <c r="H612" s="45"/>
      <c r="I612" s="45"/>
      <c r="J612" s="45"/>
    </row>
    <row r="613" spans="1:10" ht="13.5" customHeight="1" x14ac:dyDescent="0.2">
      <c r="A613" s="81">
        <v>14111704</v>
      </c>
      <c r="B613" s="69" t="str">
        <f t="shared" ca="1" si="24"/>
        <v>Papel higiénico</v>
      </c>
      <c r="C613" s="81" t="s">
        <v>4735</v>
      </c>
      <c r="D613" s="81">
        <v>5</v>
      </c>
      <c r="E613" s="71">
        <v>600</v>
      </c>
      <c r="F613" s="70">
        <f t="shared" ca="1" si="25"/>
        <v>3000</v>
      </c>
      <c r="G613" s="45"/>
      <c r="H613" s="45"/>
      <c r="I613" s="45"/>
      <c r="J613" s="45"/>
    </row>
    <row r="614" spans="1:10" ht="13.5" customHeight="1" x14ac:dyDescent="0.2">
      <c r="A614" s="81">
        <v>14111704</v>
      </c>
      <c r="B614" s="69" t="str">
        <f t="shared" ca="1" si="24"/>
        <v>Papel higiénico</v>
      </c>
      <c r="C614" s="81" t="s">
        <v>4735</v>
      </c>
      <c r="D614" s="81">
        <v>20</v>
      </c>
      <c r="E614" s="71">
        <v>975</v>
      </c>
      <c r="F614" s="70">
        <f t="shared" ca="1" si="25"/>
        <v>19500</v>
      </c>
      <c r="G614" s="45"/>
      <c r="H614" s="45"/>
      <c r="I614" s="45"/>
      <c r="J614" s="45"/>
    </row>
    <row r="615" spans="1:10" ht="13.5" customHeight="1" x14ac:dyDescent="0.2">
      <c r="A615" s="81">
        <v>14111704</v>
      </c>
      <c r="B615" s="69" t="str">
        <f t="shared" ca="1" si="24"/>
        <v>Papel higiénico</v>
      </c>
      <c r="C615" s="81" t="s">
        <v>4735</v>
      </c>
      <c r="D615" s="81">
        <v>10</v>
      </c>
      <c r="E615" s="71">
        <v>1350</v>
      </c>
      <c r="F615" s="70">
        <f t="shared" ca="1" si="25"/>
        <v>13500</v>
      </c>
      <c r="G615" s="45"/>
      <c r="H615" s="45"/>
      <c r="I615" s="45"/>
      <c r="J615" s="45"/>
    </row>
    <row r="616" spans="1:10" ht="13.5" customHeight="1" x14ac:dyDescent="0.2">
      <c r="A616" s="81">
        <v>14111705</v>
      </c>
      <c r="B616" s="69" t="str">
        <f t="shared" ca="1" si="24"/>
        <v>Servilletas de papel</v>
      </c>
      <c r="C616" s="81" t="s">
        <v>4735</v>
      </c>
      <c r="D616" s="81">
        <v>4</v>
      </c>
      <c r="E616" s="71">
        <v>200</v>
      </c>
      <c r="F616" s="70">
        <f t="shared" ca="1" si="25"/>
        <v>800</v>
      </c>
      <c r="G616" s="45"/>
      <c r="H616" s="45"/>
      <c r="I616" s="45"/>
      <c r="J616" s="45"/>
    </row>
    <row r="617" spans="1:10" ht="13.5" customHeight="1" x14ac:dyDescent="0.2">
      <c r="A617" s="81">
        <v>14111703</v>
      </c>
      <c r="B617" s="69" t="str">
        <f t="shared" ca="1" si="24"/>
        <v>Toallas de papel</v>
      </c>
      <c r="C617" s="81" t="s">
        <v>4735</v>
      </c>
      <c r="D617" s="81">
        <v>5</v>
      </c>
      <c r="E617" s="71">
        <v>950</v>
      </c>
      <c r="F617" s="70">
        <f t="shared" ca="1" si="25"/>
        <v>4750</v>
      </c>
      <c r="G617" s="45"/>
      <c r="H617" s="45"/>
      <c r="I617" s="45"/>
      <c r="J617" s="45"/>
    </row>
    <row r="618" spans="1:10" ht="14.1" customHeight="1" x14ac:dyDescent="0.2">
      <c r="A618" s="45"/>
      <c r="B618" s="45"/>
      <c r="C618" s="45"/>
      <c r="D618" s="45"/>
      <c r="E618" s="73" t="s">
        <v>12551</v>
      </c>
      <c r="F618" s="74">
        <f ca="1">SUM(Table331[MONTO TOTAL ESTIMADO])</f>
        <v>127515</v>
      </c>
      <c r="G618" s="45"/>
      <c r="H618" s="45" t="str">
        <f>C592</f>
        <v>Bienes</v>
      </c>
      <c r="I618" s="45" t="str">
        <f>E592</f>
        <v>Sí</v>
      </c>
      <c r="J618" s="45" t="str">
        <f>D592</f>
        <v>Compras por debajo del Umbral</v>
      </c>
    </row>
    <row r="619" spans="1:10" ht="14.1" customHeight="1" thickBot="1" x14ac:dyDescent="0.3"/>
    <row r="620" spans="1:10" ht="33.75" customHeight="1" thickBot="1" x14ac:dyDescent="0.25">
      <c r="A620" s="64" t="s">
        <v>16383</v>
      </c>
      <c r="B620" s="64" t="s">
        <v>161</v>
      </c>
      <c r="C620" s="64" t="s">
        <v>11725</v>
      </c>
      <c r="D620" s="64" t="s">
        <v>14379</v>
      </c>
      <c r="E620" s="64" t="s">
        <v>10963</v>
      </c>
      <c r="F620" s="64" t="s">
        <v>11096</v>
      </c>
      <c r="G620" s="45"/>
      <c r="H620" s="45"/>
      <c r="I620" s="45"/>
      <c r="J620" s="45"/>
    </row>
    <row r="621" spans="1:10" ht="13.5" customHeight="1" thickBot="1" x14ac:dyDescent="0.25">
      <c r="A621" s="66" t="s">
        <v>18852</v>
      </c>
      <c r="B621" s="66" t="s">
        <v>18853</v>
      </c>
      <c r="C621" s="66" t="s">
        <v>17798</v>
      </c>
      <c r="D621" s="66" t="s">
        <v>17483</v>
      </c>
      <c r="E621" s="66" t="s">
        <v>8856</v>
      </c>
      <c r="F621" s="66"/>
      <c r="G621" s="45"/>
      <c r="H621" s="45"/>
      <c r="I621" s="45"/>
      <c r="J621" s="45"/>
    </row>
    <row r="622" spans="1:10" ht="14.1" customHeight="1" thickBot="1" x14ac:dyDescent="0.25">
      <c r="A622" s="89" t="s">
        <v>14829</v>
      </c>
      <c r="B622" s="67" t="s">
        <v>8529</v>
      </c>
      <c r="C622" s="76">
        <v>44585</v>
      </c>
      <c r="D622" s="89" t="s">
        <v>9387</v>
      </c>
      <c r="E622" s="67" t="s">
        <v>13094</v>
      </c>
      <c r="F622" s="66" t="s">
        <v>3080</v>
      </c>
      <c r="G622" s="45"/>
      <c r="H622" s="45"/>
      <c r="I622" s="45"/>
      <c r="J622" s="45"/>
    </row>
    <row r="623" spans="1:10" ht="14.1" customHeight="1" thickBot="1" x14ac:dyDescent="0.25">
      <c r="A623" s="90"/>
      <c r="B623" s="67" t="s">
        <v>1786</v>
      </c>
      <c r="C623" s="84">
        <f>IF(C622="","",IF(AND(MONTH(C622)&gt;=1,MONTH(C622)&lt;=3),1,IF(AND(MONTH(C622)&gt;=4,MONTH(C622)&lt;=6),2,IF(AND(MONTH(C622)&gt;=7,MONTH(C622)&lt;=9),3,4))))</f>
        <v>1</v>
      </c>
      <c r="D623" s="90"/>
      <c r="E623" s="67" t="s">
        <v>2417</v>
      </c>
      <c r="F623" s="66" t="s">
        <v>11113</v>
      </c>
      <c r="G623" s="45"/>
      <c r="H623" s="45"/>
      <c r="I623" s="45"/>
      <c r="J623" s="45"/>
    </row>
    <row r="624" spans="1:10" ht="14.1" customHeight="1" thickBot="1" x14ac:dyDescent="0.25">
      <c r="A624" s="90"/>
      <c r="B624" s="67" t="s">
        <v>12943</v>
      </c>
      <c r="C624" s="76">
        <v>44586</v>
      </c>
      <c r="D624" s="90"/>
      <c r="E624" s="67" t="s">
        <v>3073</v>
      </c>
      <c r="F624" s="66" t="s">
        <v>11113</v>
      </c>
      <c r="G624" s="45"/>
      <c r="H624" s="45"/>
      <c r="I624" s="45"/>
      <c r="J624" s="45"/>
    </row>
    <row r="625" spans="1:10" ht="14.1" customHeight="1" thickBot="1" x14ac:dyDescent="0.25">
      <c r="A625" s="90"/>
      <c r="B625" s="67" t="s">
        <v>1786</v>
      </c>
      <c r="C625" s="84">
        <f>IF(C624="","",IF(AND(MONTH(C624)&gt;=1,MONTH(C624)&lt;=3),1,IF(AND(MONTH(C624)&gt;=4,MONTH(C624)&lt;=6),2,IF(AND(MONTH(C624)&gt;=7,MONTH(C624)&lt;=9),3,4))))</f>
        <v>1</v>
      </c>
      <c r="D625" s="90"/>
      <c r="E625" s="67" t="s">
        <v>13193</v>
      </c>
      <c r="F625" s="66" t="s">
        <v>11113</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15735</v>
      </c>
      <c r="B627" s="72" t="s">
        <v>16146</v>
      </c>
      <c r="C627" s="72" t="s">
        <v>15641</v>
      </c>
      <c r="D627" s="72" t="s">
        <v>15251</v>
      </c>
      <c r="E627" s="72" t="s">
        <v>6933</v>
      </c>
      <c r="F627" s="72" t="s">
        <v>15280</v>
      </c>
      <c r="G627" s="45"/>
      <c r="H627" s="45"/>
      <c r="I627" s="45"/>
      <c r="J627" s="45"/>
    </row>
    <row r="628" spans="1:10" ht="14.1" customHeight="1" x14ac:dyDescent="0.2">
      <c r="A628" s="81">
        <v>60101811</v>
      </c>
      <c r="B628" s="69" t="str">
        <f ca="1">IFERROR(INDEX(UNSPSCDes,MATCH(INDIRECT(ADDRESS(ROW(),COLUMN()-1,4)),UNSPSCCode,0)),"")</f>
        <v>Vestimentas</v>
      </c>
      <c r="C628" s="81" t="s">
        <v>1449</v>
      </c>
      <c r="D628" s="81">
        <v>200</v>
      </c>
      <c r="E628" s="71">
        <v>600</v>
      </c>
      <c r="F628" s="70">
        <f ca="1">INDIRECT(ADDRESS(ROW(),COLUMN()-2,4))*INDIRECT(ADDRESS(ROW(),COLUMN()-1,4))</f>
        <v>120000</v>
      </c>
      <c r="G628" s="45"/>
      <c r="H628" s="45"/>
      <c r="I628" s="45"/>
      <c r="J628" s="45"/>
    </row>
    <row r="629" spans="1:10" ht="13.5" customHeight="1" x14ac:dyDescent="0.2">
      <c r="A629" s="81">
        <v>53102516</v>
      </c>
      <c r="B629" s="69" t="str">
        <f ca="1">IFERROR(INDEX(UNSPSCDes,MATCH(INDIRECT(ADDRESS(ROW(),COLUMN()-1,4)),UNSPSCCode,0)),"")</f>
        <v>Gorras</v>
      </c>
      <c r="C629" s="81" t="s">
        <v>1449</v>
      </c>
      <c r="D629" s="81">
        <v>200</v>
      </c>
      <c r="E629" s="71">
        <v>150</v>
      </c>
      <c r="F629" s="70">
        <f ca="1">INDIRECT(ADDRESS(ROW(),COLUMN()-2,4))*INDIRECT(ADDRESS(ROW(),COLUMN()-1,4))</f>
        <v>30000</v>
      </c>
      <c r="G629" s="45"/>
      <c r="H629" s="45"/>
      <c r="I629" s="45"/>
      <c r="J629" s="45"/>
    </row>
    <row r="630" spans="1:10" ht="14.1" customHeight="1" x14ac:dyDescent="0.2">
      <c r="A630" s="45"/>
      <c r="B630" s="45"/>
      <c r="C630" s="45"/>
      <c r="D630" s="45"/>
      <c r="E630" s="73" t="s">
        <v>12551</v>
      </c>
      <c r="F630" s="74">
        <f ca="1">SUM(Table332[MONTO TOTAL ESTIMADO])</f>
        <v>150000</v>
      </c>
      <c r="G630" s="45"/>
      <c r="H630" s="45" t="str">
        <f>C621</f>
        <v>Bienes</v>
      </c>
      <c r="I630" s="45" t="str">
        <f>E621</f>
        <v>Sí</v>
      </c>
      <c r="J630" s="45" t="str">
        <f>D621</f>
        <v>Compras Menores</v>
      </c>
    </row>
    <row r="631" spans="1:10" ht="14.1" customHeight="1" thickBot="1" x14ac:dyDescent="0.3"/>
    <row r="632" spans="1:10" ht="33.75" customHeight="1" thickBot="1" x14ac:dyDescent="0.25">
      <c r="A632" s="64" t="s">
        <v>16383</v>
      </c>
      <c r="B632" s="64" t="s">
        <v>161</v>
      </c>
      <c r="C632" s="64" t="s">
        <v>11725</v>
      </c>
      <c r="D632" s="64" t="s">
        <v>14379</v>
      </c>
      <c r="E632" s="64" t="s">
        <v>10963</v>
      </c>
      <c r="F632" s="64" t="s">
        <v>11096</v>
      </c>
      <c r="G632" s="45"/>
      <c r="H632" s="45"/>
      <c r="I632" s="45"/>
      <c r="J632" s="45"/>
    </row>
    <row r="633" spans="1:10" ht="14.1" customHeight="1" thickBot="1" x14ac:dyDescent="0.25">
      <c r="A633" s="66" t="s">
        <v>18852</v>
      </c>
      <c r="B633" s="66" t="s">
        <v>18853</v>
      </c>
      <c r="C633" s="66" t="s">
        <v>17798</v>
      </c>
      <c r="D633" s="66" t="s">
        <v>17483</v>
      </c>
      <c r="E633" s="66" t="s">
        <v>8856</v>
      </c>
      <c r="F633" s="66"/>
      <c r="G633" s="45"/>
      <c r="H633" s="45"/>
      <c r="I633" s="45"/>
      <c r="J633" s="45"/>
    </row>
    <row r="634" spans="1:10" ht="14.1" customHeight="1" thickBot="1" x14ac:dyDescent="0.25">
      <c r="A634" s="89" t="s">
        <v>14829</v>
      </c>
      <c r="B634" s="67" t="s">
        <v>8529</v>
      </c>
      <c r="C634" s="76">
        <v>44676</v>
      </c>
      <c r="D634" s="89" t="s">
        <v>9387</v>
      </c>
      <c r="E634" s="67" t="s">
        <v>13094</v>
      </c>
      <c r="F634" s="66" t="s">
        <v>3080</v>
      </c>
      <c r="G634" s="45"/>
      <c r="H634" s="45"/>
      <c r="I634" s="45"/>
      <c r="J634" s="45"/>
    </row>
    <row r="635" spans="1:10" ht="14.1" customHeight="1" thickBot="1" x14ac:dyDescent="0.25">
      <c r="A635" s="90"/>
      <c r="B635" s="67" t="s">
        <v>1786</v>
      </c>
      <c r="C635" s="84">
        <f>IF(C634="","",IF(AND(MONTH(C634)&gt;=1,MONTH(C634)&lt;=3),1,IF(AND(MONTH(C634)&gt;=4,MONTH(C634)&lt;=6),2,IF(AND(MONTH(C634)&gt;=7,MONTH(C634)&lt;=9),3,4))))</f>
        <v>2</v>
      </c>
      <c r="D635" s="90"/>
      <c r="E635" s="67" t="s">
        <v>2417</v>
      </c>
      <c r="F635" s="66" t="s">
        <v>11113</v>
      </c>
      <c r="G635" s="45"/>
      <c r="H635" s="45"/>
      <c r="I635" s="45"/>
      <c r="J635" s="45"/>
    </row>
    <row r="636" spans="1:10" ht="14.1" customHeight="1" thickBot="1" x14ac:dyDescent="0.25">
      <c r="A636" s="90"/>
      <c r="B636" s="67" t="s">
        <v>12943</v>
      </c>
      <c r="C636" s="76">
        <v>44677</v>
      </c>
      <c r="D636" s="90"/>
      <c r="E636" s="67" t="s">
        <v>3073</v>
      </c>
      <c r="F636" s="66" t="s">
        <v>11113</v>
      </c>
      <c r="G636" s="45"/>
      <c r="H636" s="45"/>
      <c r="I636" s="45"/>
      <c r="J636" s="45"/>
    </row>
    <row r="637" spans="1:10" ht="14.1" customHeight="1" thickBot="1" x14ac:dyDescent="0.25">
      <c r="A637" s="90"/>
      <c r="B637" s="67" t="s">
        <v>1786</v>
      </c>
      <c r="C637" s="84">
        <f>IF(C636="","",IF(AND(MONTH(C636)&gt;=1,MONTH(C636)&lt;=3),1,IF(AND(MONTH(C636)&gt;=4,MONTH(C636)&lt;=6),2,IF(AND(MONTH(C636)&gt;=7,MONTH(C636)&lt;=9),3,4))))</f>
        <v>2</v>
      </c>
      <c r="D637" s="90"/>
      <c r="E637" s="67" t="s">
        <v>13193</v>
      </c>
      <c r="F637" s="66" t="s">
        <v>11113</v>
      </c>
      <c r="G637" s="45"/>
      <c r="H637" s="45"/>
      <c r="I637" s="45"/>
      <c r="J637" s="45"/>
    </row>
    <row r="638" spans="1:10" ht="14.1" customHeight="1" thickBot="1" x14ac:dyDescent="0.25">
      <c r="A638" s="45"/>
      <c r="B638" s="45"/>
      <c r="C638" s="45"/>
      <c r="D638" s="45"/>
      <c r="E638" s="45"/>
      <c r="F638" s="45"/>
      <c r="G638" s="45"/>
      <c r="H638" s="45"/>
      <c r="I638" s="45"/>
      <c r="J638" s="45"/>
    </row>
    <row r="639" spans="1:10" ht="14.1" customHeight="1" thickBot="1" x14ac:dyDescent="0.25">
      <c r="A639" s="72" t="s">
        <v>15735</v>
      </c>
      <c r="B639" s="72" t="s">
        <v>16146</v>
      </c>
      <c r="C639" s="72" t="s">
        <v>15641</v>
      </c>
      <c r="D639" s="72" t="s">
        <v>15251</v>
      </c>
      <c r="E639" s="72" t="s">
        <v>6933</v>
      </c>
      <c r="F639" s="72" t="s">
        <v>15280</v>
      </c>
      <c r="G639" s="45"/>
      <c r="H639" s="45"/>
      <c r="I639" s="45"/>
      <c r="J639" s="45"/>
    </row>
    <row r="640" spans="1:10" ht="14.1" customHeight="1" x14ac:dyDescent="0.2">
      <c r="A640" s="81">
        <v>60101811</v>
      </c>
      <c r="B640" s="69" t="str">
        <f ca="1">IFERROR(INDEX(UNSPSCDes,MATCH(INDIRECT(ADDRESS(ROW(),COLUMN()-1,4)),UNSPSCCode,0)),"")</f>
        <v>Vestimentas</v>
      </c>
      <c r="C640" s="81" t="s">
        <v>1449</v>
      </c>
      <c r="D640" s="81">
        <v>200</v>
      </c>
      <c r="E640" s="71">
        <v>600</v>
      </c>
      <c r="F640" s="70">
        <f ca="1">INDIRECT(ADDRESS(ROW(),COLUMN()-2,4))*INDIRECT(ADDRESS(ROW(),COLUMN()-1,4))</f>
        <v>120000</v>
      </c>
      <c r="G640" s="45"/>
      <c r="H640" s="45"/>
      <c r="I640" s="45"/>
      <c r="J640" s="45"/>
    </row>
    <row r="641" spans="1:10" ht="13.5" customHeight="1" x14ac:dyDescent="0.2">
      <c r="A641" s="81">
        <v>53102516</v>
      </c>
      <c r="B641" s="69" t="str">
        <f ca="1">IFERROR(INDEX(UNSPSCDes,MATCH(INDIRECT(ADDRESS(ROW(),COLUMN()-1,4)),UNSPSCCode,0)),"")</f>
        <v>Gorras</v>
      </c>
      <c r="C641" s="81" t="s">
        <v>1449</v>
      </c>
      <c r="D641" s="81">
        <v>200</v>
      </c>
      <c r="E641" s="71">
        <v>150</v>
      </c>
      <c r="F641" s="70">
        <f ca="1">INDIRECT(ADDRESS(ROW(),COLUMN()-2,4))*INDIRECT(ADDRESS(ROW(),COLUMN()-1,4))</f>
        <v>30000</v>
      </c>
      <c r="G641" s="45"/>
      <c r="H641" s="45"/>
      <c r="I641" s="45"/>
      <c r="J641" s="45"/>
    </row>
    <row r="642" spans="1:10" ht="14.1" customHeight="1" x14ac:dyDescent="0.2">
      <c r="A642" s="45"/>
      <c r="B642" s="45"/>
      <c r="C642" s="45"/>
      <c r="D642" s="45"/>
      <c r="E642" s="73" t="s">
        <v>12551</v>
      </c>
      <c r="F642" s="74">
        <f ca="1">SUM(Table333[MONTO TOTAL ESTIMADO])</f>
        <v>150000</v>
      </c>
      <c r="G642" s="45"/>
      <c r="H642" s="45" t="str">
        <f>C633</f>
        <v>Bienes</v>
      </c>
      <c r="I642" s="45" t="str">
        <f>E633</f>
        <v>Sí</v>
      </c>
      <c r="J642" s="45" t="str">
        <f>D633</f>
        <v>Compras Menores</v>
      </c>
    </row>
    <row r="643" spans="1:10" ht="14.1" customHeight="1" thickBot="1" x14ac:dyDescent="0.3"/>
    <row r="644" spans="1:10" ht="33.75" customHeight="1" thickBot="1" x14ac:dyDescent="0.25">
      <c r="A644" s="64" t="s">
        <v>16383</v>
      </c>
      <c r="B644" s="64" t="s">
        <v>161</v>
      </c>
      <c r="C644" s="64" t="s">
        <v>11725</v>
      </c>
      <c r="D644" s="64" t="s">
        <v>14379</v>
      </c>
      <c r="E644" s="64" t="s">
        <v>10963</v>
      </c>
      <c r="F644" s="64" t="s">
        <v>11096</v>
      </c>
      <c r="G644" s="45"/>
      <c r="H644" s="45"/>
      <c r="I644" s="45"/>
      <c r="J644" s="45"/>
    </row>
    <row r="645" spans="1:10" ht="14.1" customHeight="1" thickBot="1" x14ac:dyDescent="0.25">
      <c r="A645" s="66" t="s">
        <v>18852</v>
      </c>
      <c r="B645" s="66" t="s">
        <v>18853</v>
      </c>
      <c r="C645" s="66" t="s">
        <v>17798</v>
      </c>
      <c r="D645" s="66" t="s">
        <v>17483</v>
      </c>
      <c r="E645" s="66" t="s">
        <v>6034</v>
      </c>
      <c r="F645" s="66"/>
      <c r="G645" s="45"/>
      <c r="H645" s="45"/>
      <c r="I645" s="45"/>
      <c r="J645" s="45"/>
    </row>
    <row r="646" spans="1:10" ht="14.1" customHeight="1" thickBot="1" x14ac:dyDescent="0.25">
      <c r="A646" s="89" t="s">
        <v>14829</v>
      </c>
      <c r="B646" s="67" t="s">
        <v>8529</v>
      </c>
      <c r="C646" s="76">
        <v>44767</v>
      </c>
      <c r="D646" s="89" t="s">
        <v>9387</v>
      </c>
      <c r="E646" s="67" t="s">
        <v>13094</v>
      </c>
      <c r="F646" s="66" t="s">
        <v>3080</v>
      </c>
      <c r="G646" s="45"/>
      <c r="H646" s="45"/>
      <c r="I646" s="45"/>
      <c r="J646" s="45"/>
    </row>
    <row r="647" spans="1:10" ht="14.1" customHeight="1" thickBot="1" x14ac:dyDescent="0.25">
      <c r="A647" s="90"/>
      <c r="B647" s="67" t="s">
        <v>1786</v>
      </c>
      <c r="C647" s="84">
        <f>IF(C646="","",IF(AND(MONTH(C646)&gt;=1,MONTH(C646)&lt;=3),1,IF(AND(MONTH(C646)&gt;=4,MONTH(C646)&lt;=6),2,IF(AND(MONTH(C646)&gt;=7,MONTH(C646)&lt;=9),3,4))))</f>
        <v>3</v>
      </c>
      <c r="D647" s="90"/>
      <c r="E647" s="67" t="s">
        <v>2417</v>
      </c>
      <c r="F647" s="66" t="s">
        <v>11113</v>
      </c>
      <c r="G647" s="45"/>
      <c r="H647" s="45"/>
      <c r="I647" s="45"/>
      <c r="J647" s="45"/>
    </row>
    <row r="648" spans="1:10" ht="14.1" customHeight="1" thickBot="1" x14ac:dyDescent="0.25">
      <c r="A648" s="90"/>
      <c r="B648" s="67" t="s">
        <v>12943</v>
      </c>
      <c r="C648" s="76">
        <v>44768</v>
      </c>
      <c r="D648" s="90"/>
      <c r="E648" s="67" t="s">
        <v>3073</v>
      </c>
      <c r="F648" s="66" t="s">
        <v>11113</v>
      </c>
      <c r="G648" s="45"/>
      <c r="H648" s="45"/>
      <c r="I648" s="45"/>
      <c r="J648" s="45"/>
    </row>
    <row r="649" spans="1:10" ht="14.1" customHeight="1" thickBot="1" x14ac:dyDescent="0.25">
      <c r="A649" s="90"/>
      <c r="B649" s="67" t="s">
        <v>1786</v>
      </c>
      <c r="C649" s="84">
        <f>IF(C648="","",IF(AND(MONTH(C648)&gt;=1,MONTH(C648)&lt;=3),1,IF(AND(MONTH(C648)&gt;=4,MONTH(C648)&lt;=6),2,IF(AND(MONTH(C648)&gt;=7,MONTH(C648)&lt;=9),3,4))))</f>
        <v>3</v>
      </c>
      <c r="D649" s="90"/>
      <c r="E649" s="67" t="s">
        <v>13193</v>
      </c>
      <c r="F649" s="66" t="s">
        <v>11113</v>
      </c>
      <c r="G649" s="45"/>
      <c r="H649" s="45"/>
      <c r="I649" s="45"/>
      <c r="J649" s="45"/>
    </row>
    <row r="650" spans="1:10" ht="14.1" customHeight="1" thickBot="1" x14ac:dyDescent="0.25">
      <c r="A650" s="45"/>
      <c r="B650" s="45"/>
      <c r="C650" s="45"/>
      <c r="D650" s="45"/>
      <c r="E650" s="45"/>
      <c r="F650" s="45"/>
      <c r="G650" s="45"/>
      <c r="H650" s="45"/>
      <c r="I650" s="45"/>
      <c r="J650" s="45"/>
    </row>
    <row r="651" spans="1:10" ht="14.1" customHeight="1" thickBot="1" x14ac:dyDescent="0.25">
      <c r="A651" s="72" t="s">
        <v>15735</v>
      </c>
      <c r="B651" s="72" t="s">
        <v>16146</v>
      </c>
      <c r="C651" s="72" t="s">
        <v>15641</v>
      </c>
      <c r="D651" s="72" t="s">
        <v>15251</v>
      </c>
      <c r="E651" s="72" t="s">
        <v>6933</v>
      </c>
      <c r="F651" s="72" t="s">
        <v>15280</v>
      </c>
      <c r="G651" s="45"/>
      <c r="H651" s="45"/>
      <c r="I651" s="45"/>
      <c r="J651" s="45"/>
    </row>
    <row r="652" spans="1:10" ht="14.1" customHeight="1" x14ac:dyDescent="0.2">
      <c r="A652" s="81">
        <v>60101811</v>
      </c>
      <c r="B652" s="69" t="str">
        <f ca="1">IFERROR(INDEX(UNSPSCDes,MATCH(INDIRECT(ADDRESS(ROW(),COLUMN()-1,4)),UNSPSCCode,0)),"")</f>
        <v>Vestimentas</v>
      </c>
      <c r="C652" s="81" t="s">
        <v>1449</v>
      </c>
      <c r="D652" s="81">
        <v>200</v>
      </c>
      <c r="E652" s="71">
        <v>600</v>
      </c>
      <c r="F652" s="70">
        <f ca="1">INDIRECT(ADDRESS(ROW(),COLUMN()-2,4))*INDIRECT(ADDRESS(ROW(),COLUMN()-1,4))</f>
        <v>120000</v>
      </c>
      <c r="G652" s="45"/>
      <c r="H652" s="45"/>
      <c r="I652" s="45"/>
      <c r="J652" s="45"/>
    </row>
    <row r="653" spans="1:10" ht="13.5" customHeight="1" x14ac:dyDescent="0.2">
      <c r="A653" s="81">
        <v>53102516</v>
      </c>
      <c r="B653" s="69" t="str">
        <f ca="1">IFERROR(INDEX(UNSPSCDes,MATCH(INDIRECT(ADDRESS(ROW(),COLUMN()-1,4)),UNSPSCCode,0)),"")</f>
        <v>Gorras</v>
      </c>
      <c r="C653" s="81" t="s">
        <v>1449</v>
      </c>
      <c r="D653" s="81">
        <v>200</v>
      </c>
      <c r="E653" s="71">
        <v>150</v>
      </c>
      <c r="F653" s="70">
        <f ca="1">INDIRECT(ADDRESS(ROW(),COLUMN()-2,4))*INDIRECT(ADDRESS(ROW(),COLUMN()-1,4))</f>
        <v>30000</v>
      </c>
      <c r="G653" s="45"/>
      <c r="H653" s="45"/>
      <c r="I653" s="45"/>
      <c r="J653" s="45"/>
    </row>
    <row r="654" spans="1:10" ht="14.1" customHeight="1" x14ac:dyDescent="0.2">
      <c r="A654" s="45"/>
      <c r="B654" s="45"/>
      <c r="C654" s="45"/>
      <c r="D654" s="45"/>
      <c r="E654" s="73" t="s">
        <v>12551</v>
      </c>
      <c r="F654" s="74">
        <f ca="1">SUM(Table334[MONTO TOTAL ESTIMADO])</f>
        <v>150000</v>
      </c>
      <c r="G654" s="45"/>
      <c r="H654" s="45" t="str">
        <f>C645</f>
        <v>Bienes</v>
      </c>
      <c r="I654" s="45" t="str">
        <f>E645</f>
        <v>MIPYME Mujeres</v>
      </c>
      <c r="J654" s="45" t="str">
        <f>D645</f>
        <v>Compras Menores</v>
      </c>
    </row>
    <row r="655" spans="1:10" ht="14.1" customHeight="1" thickBot="1" x14ac:dyDescent="0.3"/>
    <row r="656" spans="1:10" ht="33.75" customHeight="1" thickBot="1" x14ac:dyDescent="0.25">
      <c r="A656" s="64" t="s">
        <v>16383</v>
      </c>
      <c r="B656" s="64" t="s">
        <v>161</v>
      </c>
      <c r="C656" s="64" t="s">
        <v>11725</v>
      </c>
      <c r="D656" s="64" t="s">
        <v>14379</v>
      </c>
      <c r="E656" s="64" t="s">
        <v>10963</v>
      </c>
      <c r="F656" s="64" t="s">
        <v>11096</v>
      </c>
      <c r="G656" s="45"/>
      <c r="H656" s="45"/>
      <c r="I656" s="45"/>
      <c r="J656" s="45"/>
    </row>
    <row r="657" spans="1:10" ht="14.1" customHeight="1" thickBot="1" x14ac:dyDescent="0.25">
      <c r="A657" s="66" t="s">
        <v>18852</v>
      </c>
      <c r="B657" s="66" t="s">
        <v>18853</v>
      </c>
      <c r="C657" s="66" t="s">
        <v>17798</v>
      </c>
      <c r="D657" s="66" t="s">
        <v>17483</v>
      </c>
      <c r="E657" s="66" t="s">
        <v>8856</v>
      </c>
      <c r="F657" s="66"/>
      <c r="G657" s="45"/>
      <c r="H657" s="45"/>
      <c r="I657" s="45"/>
      <c r="J657" s="45"/>
    </row>
    <row r="658" spans="1:10" ht="14.1" customHeight="1" thickBot="1" x14ac:dyDescent="0.25">
      <c r="A658" s="89" t="s">
        <v>14829</v>
      </c>
      <c r="B658" s="67" t="s">
        <v>8529</v>
      </c>
      <c r="C658" s="76">
        <v>44858</v>
      </c>
      <c r="D658" s="89" t="s">
        <v>9387</v>
      </c>
      <c r="E658" s="67" t="s">
        <v>13094</v>
      </c>
      <c r="F658" s="66" t="s">
        <v>3080</v>
      </c>
      <c r="G658" s="45"/>
      <c r="H658" s="45"/>
      <c r="I658" s="45"/>
      <c r="J658" s="45"/>
    </row>
    <row r="659" spans="1:10" ht="14.1" customHeight="1" thickBot="1" x14ac:dyDescent="0.25">
      <c r="A659" s="90"/>
      <c r="B659" s="67" t="s">
        <v>1786</v>
      </c>
      <c r="C659" s="84">
        <f>IF(C658="","",IF(AND(MONTH(C658)&gt;=1,MONTH(C658)&lt;=3),1,IF(AND(MONTH(C658)&gt;=4,MONTH(C658)&lt;=6),2,IF(AND(MONTH(C658)&gt;=7,MONTH(C658)&lt;=9),3,4))))</f>
        <v>4</v>
      </c>
      <c r="D659" s="90"/>
      <c r="E659" s="67" t="s">
        <v>2417</v>
      </c>
      <c r="F659" s="66" t="s">
        <v>11113</v>
      </c>
      <c r="G659" s="45"/>
      <c r="H659" s="45"/>
      <c r="I659" s="45"/>
      <c r="J659" s="45"/>
    </row>
    <row r="660" spans="1:10" ht="14.1" customHeight="1" thickBot="1" x14ac:dyDescent="0.25">
      <c r="A660" s="90"/>
      <c r="B660" s="67" t="s">
        <v>12943</v>
      </c>
      <c r="C660" s="76">
        <v>44859</v>
      </c>
      <c r="D660" s="90"/>
      <c r="E660" s="67" t="s">
        <v>3073</v>
      </c>
      <c r="F660" s="66" t="s">
        <v>11113</v>
      </c>
      <c r="G660" s="45"/>
      <c r="H660" s="45"/>
      <c r="I660" s="45"/>
      <c r="J660" s="45"/>
    </row>
    <row r="661" spans="1:10" ht="14.1" customHeight="1" thickBot="1" x14ac:dyDescent="0.25">
      <c r="A661" s="90"/>
      <c r="B661" s="67" t="s">
        <v>1786</v>
      </c>
      <c r="C661" s="84">
        <f>IF(C660="","",IF(AND(MONTH(C660)&gt;=1,MONTH(C660)&lt;=3),1,IF(AND(MONTH(C660)&gt;=4,MONTH(C660)&lt;=6),2,IF(AND(MONTH(C660)&gt;=7,MONTH(C660)&lt;=9),3,4))))</f>
        <v>4</v>
      </c>
      <c r="D661" s="90"/>
      <c r="E661" s="67" t="s">
        <v>13193</v>
      </c>
      <c r="F661" s="66" t="s">
        <v>11113</v>
      </c>
      <c r="G661" s="45"/>
      <c r="H661" s="45"/>
      <c r="I661" s="45"/>
      <c r="J661" s="45"/>
    </row>
    <row r="662" spans="1:10" ht="14.1" customHeight="1" thickBot="1" x14ac:dyDescent="0.25">
      <c r="A662" s="45"/>
      <c r="B662" s="45"/>
      <c r="C662" s="45"/>
      <c r="D662" s="45"/>
      <c r="E662" s="45"/>
      <c r="F662" s="45"/>
      <c r="G662" s="45"/>
      <c r="H662" s="45"/>
      <c r="I662" s="45"/>
      <c r="J662" s="45"/>
    </row>
    <row r="663" spans="1:10" ht="14.1" customHeight="1" thickBot="1" x14ac:dyDescent="0.25">
      <c r="A663" s="72" t="s">
        <v>15735</v>
      </c>
      <c r="B663" s="72" t="s">
        <v>16146</v>
      </c>
      <c r="C663" s="72" t="s">
        <v>15641</v>
      </c>
      <c r="D663" s="72" t="s">
        <v>15251</v>
      </c>
      <c r="E663" s="72" t="s">
        <v>6933</v>
      </c>
      <c r="F663" s="72" t="s">
        <v>15280</v>
      </c>
      <c r="G663" s="45"/>
      <c r="H663" s="45"/>
      <c r="I663" s="45"/>
      <c r="J663" s="45"/>
    </row>
    <row r="664" spans="1:10" ht="14.1" customHeight="1" x14ac:dyDescent="0.2">
      <c r="A664" s="81">
        <v>60101811</v>
      </c>
      <c r="B664" s="69" t="str">
        <f ca="1">IFERROR(INDEX(UNSPSCDes,MATCH(INDIRECT(ADDRESS(ROW(),COLUMN()-1,4)),UNSPSCCode,0)),"")</f>
        <v>Vestimentas</v>
      </c>
      <c r="C664" s="81" t="s">
        <v>1449</v>
      </c>
      <c r="D664" s="81">
        <v>200</v>
      </c>
      <c r="E664" s="71">
        <v>600</v>
      </c>
      <c r="F664" s="70">
        <f ca="1">INDIRECT(ADDRESS(ROW(),COLUMN()-2,4))*INDIRECT(ADDRESS(ROW(),COLUMN()-1,4))</f>
        <v>120000</v>
      </c>
      <c r="G664" s="45"/>
      <c r="H664" s="45"/>
      <c r="I664" s="45"/>
      <c r="J664" s="45"/>
    </row>
    <row r="665" spans="1:10" ht="13.5" customHeight="1" x14ac:dyDescent="0.2">
      <c r="A665" s="81">
        <v>53102516</v>
      </c>
      <c r="B665" s="69" t="str">
        <f ca="1">IFERROR(INDEX(UNSPSCDes,MATCH(INDIRECT(ADDRESS(ROW(),COLUMN()-1,4)),UNSPSCCode,0)),"")</f>
        <v>Gorras</v>
      </c>
      <c r="C665" s="81" t="s">
        <v>1449</v>
      </c>
      <c r="D665" s="81">
        <v>200</v>
      </c>
      <c r="E665" s="71">
        <v>150</v>
      </c>
      <c r="F665" s="70">
        <f ca="1">INDIRECT(ADDRESS(ROW(),COLUMN()-2,4))*INDIRECT(ADDRESS(ROW(),COLUMN()-1,4))</f>
        <v>30000</v>
      </c>
      <c r="G665" s="45"/>
      <c r="H665" s="45"/>
      <c r="I665" s="45"/>
      <c r="J665" s="45"/>
    </row>
    <row r="666" spans="1:10" ht="14.1" customHeight="1" x14ac:dyDescent="0.2">
      <c r="A666" s="45"/>
      <c r="B666" s="45"/>
      <c r="C666" s="45"/>
      <c r="D666" s="45"/>
      <c r="E666" s="73" t="s">
        <v>12551</v>
      </c>
      <c r="F666" s="74">
        <f ca="1">SUM(Table335[MONTO TOTAL ESTIMADO])</f>
        <v>150000</v>
      </c>
      <c r="G666" s="45"/>
      <c r="H666" s="45" t="str">
        <f>C657</f>
        <v>Bienes</v>
      </c>
      <c r="I666" s="45" t="str">
        <f>E657</f>
        <v>Sí</v>
      </c>
      <c r="J666" s="45" t="str">
        <f>D657</f>
        <v>Compras Menores</v>
      </c>
    </row>
    <row r="667" spans="1:10" ht="14.1" customHeight="1" thickBot="1" x14ac:dyDescent="0.3"/>
    <row r="668" spans="1:10" ht="33.75" customHeight="1" thickBot="1" x14ac:dyDescent="0.25">
      <c r="A668" s="64" t="s">
        <v>16383</v>
      </c>
      <c r="B668" s="64" t="s">
        <v>161</v>
      </c>
      <c r="C668" s="64" t="s">
        <v>11725</v>
      </c>
      <c r="D668" s="64" t="s">
        <v>14379</v>
      </c>
      <c r="E668" s="64" t="s">
        <v>10963</v>
      </c>
      <c r="F668" s="64" t="s">
        <v>11096</v>
      </c>
      <c r="G668" s="45"/>
      <c r="H668" s="45"/>
      <c r="I668" s="45"/>
      <c r="J668" s="45"/>
    </row>
    <row r="669" spans="1:10" ht="13.5" customHeight="1" thickBot="1" x14ac:dyDescent="0.25">
      <c r="A669" s="66" t="s">
        <v>18854</v>
      </c>
      <c r="B669" s="66" t="s">
        <v>18855</v>
      </c>
      <c r="C669" s="66" t="s">
        <v>17798</v>
      </c>
      <c r="D669" s="66" t="s">
        <v>10172</v>
      </c>
      <c r="E669" s="66" t="s">
        <v>8856</v>
      </c>
      <c r="F669" s="66"/>
      <c r="G669" s="45"/>
      <c r="H669" s="45"/>
      <c r="I669" s="45"/>
      <c r="J669" s="45"/>
    </row>
    <row r="670" spans="1:10" ht="14.1" customHeight="1" thickBot="1" x14ac:dyDescent="0.25">
      <c r="A670" s="89" t="s">
        <v>14829</v>
      </c>
      <c r="B670" s="67" t="s">
        <v>8529</v>
      </c>
      <c r="C670" s="76">
        <v>44676</v>
      </c>
      <c r="D670" s="89" t="s">
        <v>9387</v>
      </c>
      <c r="E670" s="67" t="s">
        <v>13094</v>
      </c>
      <c r="F670" s="66" t="s">
        <v>3080</v>
      </c>
      <c r="G670" s="45"/>
      <c r="H670" s="45"/>
      <c r="I670" s="45"/>
      <c r="J670" s="45"/>
    </row>
    <row r="671" spans="1:10" ht="14.1" customHeight="1" thickBot="1" x14ac:dyDescent="0.25">
      <c r="A671" s="90"/>
      <c r="B671" s="67" t="s">
        <v>1786</v>
      </c>
      <c r="C671" s="84">
        <f>IF(C670="","",IF(AND(MONTH(C670)&gt;=1,MONTH(C670)&lt;=3),1,IF(AND(MONTH(C670)&gt;=4,MONTH(C670)&lt;=6),2,IF(AND(MONTH(C670)&gt;=7,MONTH(C670)&lt;=9),3,4))))</f>
        <v>2</v>
      </c>
      <c r="D671" s="90"/>
      <c r="E671" s="67" t="s">
        <v>2417</v>
      </c>
      <c r="F671" s="66" t="s">
        <v>11113</v>
      </c>
      <c r="G671" s="45"/>
      <c r="H671" s="45"/>
      <c r="I671" s="45"/>
      <c r="J671" s="45"/>
    </row>
    <row r="672" spans="1:10" ht="14.1" customHeight="1" thickBot="1" x14ac:dyDescent="0.25">
      <c r="A672" s="90"/>
      <c r="B672" s="67" t="s">
        <v>12943</v>
      </c>
      <c r="C672" s="76">
        <v>44677</v>
      </c>
      <c r="D672" s="90"/>
      <c r="E672" s="67" t="s">
        <v>3073</v>
      </c>
      <c r="F672" s="66" t="s">
        <v>11113</v>
      </c>
      <c r="G672" s="45"/>
      <c r="H672" s="45"/>
      <c r="I672" s="45"/>
      <c r="J672" s="45"/>
    </row>
    <row r="673" spans="1:10" ht="14.1" customHeight="1" thickBot="1" x14ac:dyDescent="0.25">
      <c r="A673" s="90"/>
      <c r="B673" s="67" t="s">
        <v>1786</v>
      </c>
      <c r="C673" s="84">
        <f>IF(C672="","",IF(AND(MONTH(C672)&gt;=1,MONTH(C672)&lt;=3),1,IF(AND(MONTH(C672)&gt;=4,MONTH(C672)&lt;=6),2,IF(AND(MONTH(C672)&gt;=7,MONTH(C672)&lt;=9),3,4))))</f>
        <v>2</v>
      </c>
      <c r="D673" s="90"/>
      <c r="E673" s="67" t="s">
        <v>13193</v>
      </c>
      <c r="F673" s="66" t="s">
        <v>11113</v>
      </c>
      <c r="G673" s="45"/>
      <c r="H673" s="45"/>
      <c r="I673" s="45"/>
      <c r="J673" s="45"/>
    </row>
    <row r="674" spans="1:10" ht="14.1" customHeight="1" thickBot="1" x14ac:dyDescent="0.25">
      <c r="A674" s="45"/>
      <c r="B674" s="45"/>
      <c r="C674" s="45"/>
      <c r="D674" s="45"/>
      <c r="E674" s="45"/>
      <c r="F674" s="45"/>
      <c r="G674" s="45"/>
      <c r="H674" s="45"/>
      <c r="I674" s="45"/>
      <c r="J674" s="45"/>
    </row>
    <row r="675" spans="1:10" ht="14.1" customHeight="1" thickBot="1" x14ac:dyDescent="0.25">
      <c r="A675" s="72" t="s">
        <v>15735</v>
      </c>
      <c r="B675" s="72" t="s">
        <v>16146</v>
      </c>
      <c r="C675" s="72" t="s">
        <v>15641</v>
      </c>
      <c r="D675" s="72" t="s">
        <v>15251</v>
      </c>
      <c r="E675" s="72" t="s">
        <v>6933</v>
      </c>
      <c r="F675" s="72" t="s">
        <v>15280</v>
      </c>
      <c r="G675" s="45"/>
      <c r="H675" s="45"/>
      <c r="I675" s="45"/>
      <c r="J675" s="45"/>
    </row>
    <row r="676" spans="1:10" ht="14.1" customHeight="1" x14ac:dyDescent="0.2">
      <c r="A676" s="81">
        <v>52152102</v>
      </c>
      <c r="B676" s="69" t="str">
        <f ca="1">IFERROR(INDEX(UNSPSCDes,MATCH(INDIRECT(ADDRESS(ROW(),COLUMN()-1,4)),UNSPSCCode,0)),"")</f>
        <v>Vasos para beber para uso doméstico</v>
      </c>
      <c r="C676" s="81" t="s">
        <v>1449</v>
      </c>
      <c r="D676" s="81">
        <v>60</v>
      </c>
      <c r="E676" s="71">
        <v>110</v>
      </c>
      <c r="F676" s="70">
        <f ca="1">INDIRECT(ADDRESS(ROW(),COLUMN()-2,4))*INDIRECT(ADDRESS(ROW(),COLUMN()-1,4))</f>
        <v>6600</v>
      </c>
      <c r="G676" s="45"/>
      <c r="H676" s="45"/>
      <c r="I676" s="45"/>
      <c r="J676" s="45"/>
    </row>
    <row r="677" spans="1:10" ht="13.5" customHeight="1" x14ac:dyDescent="0.2">
      <c r="A677" s="81">
        <v>52152101</v>
      </c>
      <c r="B677" s="69" t="str">
        <f ca="1">IFERROR(INDEX(UNSPSCDes,MATCH(INDIRECT(ADDRESS(ROW(),COLUMN()-1,4)),UNSPSCCode,0)),"")</f>
        <v>Tazas de café o té para uso doméstico</v>
      </c>
      <c r="C677" s="81" t="s">
        <v>1449</v>
      </c>
      <c r="D677" s="81">
        <v>60</v>
      </c>
      <c r="E677" s="71">
        <v>75</v>
      </c>
      <c r="F677" s="70">
        <f ca="1">INDIRECT(ADDRESS(ROW(),COLUMN()-2,4))*INDIRECT(ADDRESS(ROW(),COLUMN()-1,4))</f>
        <v>4500</v>
      </c>
      <c r="G677" s="45"/>
      <c r="H677" s="45"/>
      <c r="I677" s="45"/>
      <c r="J677" s="45"/>
    </row>
    <row r="678" spans="1:10" ht="13.5" customHeight="1" x14ac:dyDescent="0.2">
      <c r="A678" s="81">
        <v>52152004</v>
      </c>
      <c r="B678" s="69" t="str">
        <f ca="1">IFERROR(INDEX(UNSPSCDes,MATCH(INDIRECT(ADDRESS(ROW(),COLUMN()-1,4)),UNSPSCCode,0)),"")</f>
        <v>Platos para uso doméstico</v>
      </c>
      <c r="C678" s="81" t="s">
        <v>1449</v>
      </c>
      <c r="D678" s="81">
        <v>60</v>
      </c>
      <c r="E678" s="71">
        <v>120</v>
      </c>
      <c r="F678" s="70">
        <f ca="1">INDIRECT(ADDRESS(ROW(),COLUMN()-2,4))*INDIRECT(ADDRESS(ROW(),COLUMN()-1,4))</f>
        <v>7200</v>
      </c>
      <c r="G678" s="45"/>
      <c r="H678" s="45"/>
      <c r="I678" s="45"/>
      <c r="J678" s="45"/>
    </row>
    <row r="679" spans="1:10" ht="13.5" customHeight="1" x14ac:dyDescent="0.2">
      <c r="A679" s="81">
        <v>52152005</v>
      </c>
      <c r="B679" s="69" t="str">
        <f ca="1">IFERROR(INDEX(UNSPSCDes,MATCH(INDIRECT(ADDRESS(ROW(),COLUMN()-1,4)),UNSPSCCode,0)),"")</f>
        <v>Platos pequeños para uso doméstico</v>
      </c>
      <c r="C679" s="81" t="s">
        <v>1449</v>
      </c>
      <c r="D679" s="81">
        <v>60</v>
      </c>
      <c r="E679" s="71">
        <v>70</v>
      </c>
      <c r="F679" s="70">
        <f ca="1">INDIRECT(ADDRESS(ROW(),COLUMN()-2,4))*INDIRECT(ADDRESS(ROW(),COLUMN()-1,4))</f>
        <v>4200</v>
      </c>
      <c r="G679" s="45"/>
      <c r="H679" s="45"/>
      <c r="I679" s="45"/>
      <c r="J679" s="45"/>
    </row>
    <row r="680" spans="1:10" ht="13.5" customHeight="1" x14ac:dyDescent="0.2">
      <c r="A680" s="81">
        <v>52151709</v>
      </c>
      <c r="B680" s="69" t="str">
        <f ca="1">IFERROR(INDEX(UNSPSCDes,MATCH(INDIRECT(ADDRESS(ROW(),COLUMN()-1,4)),UNSPSCCode,0)),"")</f>
        <v>Set de cubiertos</v>
      </c>
      <c r="C680" s="81" t="s">
        <v>1449</v>
      </c>
      <c r="D680" s="81">
        <v>6</v>
      </c>
      <c r="E680" s="71">
        <v>1700</v>
      </c>
      <c r="F680" s="70">
        <f ca="1">INDIRECT(ADDRESS(ROW(),COLUMN()-2,4))*INDIRECT(ADDRESS(ROW(),COLUMN()-1,4))</f>
        <v>10200</v>
      </c>
      <c r="G680" s="45"/>
      <c r="H680" s="45"/>
      <c r="I680" s="45"/>
      <c r="J680" s="45"/>
    </row>
    <row r="681" spans="1:10" ht="14.1" customHeight="1" x14ac:dyDescent="0.2">
      <c r="A681" s="45"/>
      <c r="B681" s="45"/>
      <c r="C681" s="45"/>
      <c r="D681" s="45"/>
      <c r="E681" s="73" t="s">
        <v>12551</v>
      </c>
      <c r="F681" s="74">
        <f ca="1">SUM(Table336[MONTO TOTAL ESTIMADO])</f>
        <v>32700</v>
      </c>
      <c r="G681" s="45"/>
      <c r="H681" s="45" t="str">
        <f>C669</f>
        <v>Bienes</v>
      </c>
      <c r="I681" s="45" t="str">
        <f>E669</f>
        <v>Sí</v>
      </c>
      <c r="J681" s="45" t="str">
        <f>D669</f>
        <v>Compras por debajo del Umbral</v>
      </c>
    </row>
    <row r="682" spans="1:10" ht="14.1" customHeight="1" thickBot="1" x14ac:dyDescent="0.3"/>
    <row r="683" spans="1:10" ht="33.75" customHeight="1" thickBot="1" x14ac:dyDescent="0.25">
      <c r="A683" s="64" t="s">
        <v>16383</v>
      </c>
      <c r="B683" s="64" t="s">
        <v>161</v>
      </c>
      <c r="C683" s="64" t="s">
        <v>11725</v>
      </c>
      <c r="D683" s="64" t="s">
        <v>14379</v>
      </c>
      <c r="E683" s="64" t="s">
        <v>10963</v>
      </c>
      <c r="F683" s="64" t="s">
        <v>11096</v>
      </c>
      <c r="G683" s="45"/>
      <c r="H683" s="45"/>
      <c r="I683" s="45"/>
      <c r="J683" s="45"/>
    </row>
    <row r="684" spans="1:10" ht="14.1" customHeight="1" thickBot="1" x14ac:dyDescent="0.25">
      <c r="A684" s="66" t="s">
        <v>18854</v>
      </c>
      <c r="B684" s="66" t="s">
        <v>18855</v>
      </c>
      <c r="C684" s="66" t="s">
        <v>17798</v>
      </c>
      <c r="D684" s="66" t="s">
        <v>10172</v>
      </c>
      <c r="E684" s="66" t="s">
        <v>8856</v>
      </c>
      <c r="F684" s="66"/>
      <c r="G684" s="45"/>
      <c r="H684" s="45"/>
      <c r="I684" s="45"/>
      <c r="J684" s="45"/>
    </row>
    <row r="685" spans="1:10" ht="14.1" customHeight="1" thickBot="1" x14ac:dyDescent="0.25">
      <c r="A685" s="89" t="s">
        <v>14829</v>
      </c>
      <c r="B685" s="67" t="s">
        <v>8529</v>
      </c>
      <c r="C685" s="76">
        <v>44767</v>
      </c>
      <c r="D685" s="89" t="s">
        <v>9387</v>
      </c>
      <c r="E685" s="67" t="s">
        <v>13094</v>
      </c>
      <c r="F685" s="66" t="s">
        <v>3080</v>
      </c>
      <c r="G685" s="45"/>
      <c r="H685" s="45"/>
      <c r="I685" s="45"/>
      <c r="J685" s="45"/>
    </row>
    <row r="686" spans="1:10" ht="14.1" customHeight="1" thickBot="1" x14ac:dyDescent="0.25">
      <c r="A686" s="90"/>
      <c r="B686" s="67" t="s">
        <v>1786</v>
      </c>
      <c r="C686" s="84">
        <f>IF(C685="","",IF(AND(MONTH(C685)&gt;=1,MONTH(C685)&lt;=3),1,IF(AND(MONTH(C685)&gt;=4,MONTH(C685)&lt;=6),2,IF(AND(MONTH(C685)&gt;=7,MONTH(C685)&lt;=9),3,4))))</f>
        <v>3</v>
      </c>
      <c r="D686" s="90"/>
      <c r="E686" s="67" t="s">
        <v>2417</v>
      </c>
      <c r="F686" s="66" t="s">
        <v>11113</v>
      </c>
      <c r="G686" s="45"/>
      <c r="H686" s="45"/>
      <c r="I686" s="45"/>
      <c r="J686" s="45"/>
    </row>
    <row r="687" spans="1:10" ht="14.1" customHeight="1" thickBot="1" x14ac:dyDescent="0.25">
      <c r="A687" s="90"/>
      <c r="B687" s="67" t="s">
        <v>12943</v>
      </c>
      <c r="C687" s="76">
        <v>44768</v>
      </c>
      <c r="D687" s="90"/>
      <c r="E687" s="67" t="s">
        <v>3073</v>
      </c>
      <c r="F687" s="66" t="s">
        <v>11113</v>
      </c>
      <c r="G687" s="45"/>
      <c r="H687" s="45"/>
      <c r="I687" s="45"/>
      <c r="J687" s="45"/>
    </row>
    <row r="688" spans="1:10" ht="14.1" customHeight="1" thickBot="1" x14ac:dyDescent="0.25">
      <c r="A688" s="90"/>
      <c r="B688" s="67" t="s">
        <v>1786</v>
      </c>
      <c r="C688" s="84">
        <f>IF(C687="","",IF(AND(MONTH(C687)&gt;=1,MONTH(C687)&lt;=3),1,IF(AND(MONTH(C687)&gt;=4,MONTH(C687)&lt;=6),2,IF(AND(MONTH(C687)&gt;=7,MONTH(C687)&lt;=9),3,4))))</f>
        <v>3</v>
      </c>
      <c r="D688" s="90"/>
      <c r="E688" s="67" t="s">
        <v>13193</v>
      </c>
      <c r="F688" s="66" t="s">
        <v>11113</v>
      </c>
      <c r="G688" s="45"/>
      <c r="H688" s="45"/>
      <c r="I688" s="45"/>
      <c r="J688" s="45"/>
    </row>
    <row r="689" spans="1:10" ht="14.1" customHeight="1" thickBot="1" x14ac:dyDescent="0.25">
      <c r="A689" s="45"/>
      <c r="B689" s="45"/>
      <c r="C689" s="45"/>
      <c r="D689" s="45"/>
      <c r="E689" s="45"/>
      <c r="F689" s="45"/>
      <c r="G689" s="45"/>
      <c r="H689" s="45"/>
      <c r="I689" s="45"/>
      <c r="J689" s="45"/>
    </row>
    <row r="690" spans="1:10" ht="14.1" customHeight="1" thickBot="1" x14ac:dyDescent="0.25">
      <c r="A690" s="72" t="s">
        <v>15735</v>
      </c>
      <c r="B690" s="72" t="s">
        <v>16146</v>
      </c>
      <c r="C690" s="72" t="s">
        <v>15641</v>
      </c>
      <c r="D690" s="72" t="s">
        <v>15251</v>
      </c>
      <c r="E690" s="72" t="s">
        <v>6933</v>
      </c>
      <c r="F690" s="72" t="s">
        <v>15280</v>
      </c>
      <c r="G690" s="45"/>
      <c r="H690" s="45"/>
      <c r="I690" s="45"/>
      <c r="J690" s="45"/>
    </row>
    <row r="691" spans="1:10" ht="14.1" customHeight="1" x14ac:dyDescent="0.2">
      <c r="A691" s="81">
        <v>52152102</v>
      </c>
      <c r="B691" s="69" t="str">
        <f ca="1">IFERROR(INDEX(UNSPSCDes,MATCH(INDIRECT(ADDRESS(ROW(),COLUMN()-1,4)),UNSPSCCode,0)),"")</f>
        <v>Vasos para beber para uso doméstico</v>
      </c>
      <c r="C691" s="81" t="s">
        <v>1449</v>
      </c>
      <c r="D691" s="81">
        <v>60</v>
      </c>
      <c r="E691" s="71">
        <v>110</v>
      </c>
      <c r="F691" s="70">
        <f ca="1">INDIRECT(ADDRESS(ROW(),COLUMN()-2,4))*INDIRECT(ADDRESS(ROW(),COLUMN()-1,4))</f>
        <v>6600</v>
      </c>
      <c r="G691" s="45"/>
      <c r="H691" s="45"/>
      <c r="I691" s="45"/>
      <c r="J691" s="45"/>
    </row>
    <row r="692" spans="1:10" ht="13.5" customHeight="1" x14ac:dyDescent="0.2">
      <c r="A692" s="81">
        <v>52152101</v>
      </c>
      <c r="B692" s="69" t="str">
        <f ca="1">IFERROR(INDEX(UNSPSCDes,MATCH(INDIRECT(ADDRESS(ROW(),COLUMN()-1,4)),UNSPSCCode,0)),"")</f>
        <v>Tazas de café o té para uso doméstico</v>
      </c>
      <c r="C692" s="81" t="s">
        <v>1449</v>
      </c>
      <c r="D692" s="81">
        <v>60</v>
      </c>
      <c r="E692" s="71">
        <v>75</v>
      </c>
      <c r="F692" s="70">
        <f ca="1">INDIRECT(ADDRESS(ROW(),COLUMN()-2,4))*INDIRECT(ADDRESS(ROW(),COLUMN()-1,4))</f>
        <v>4500</v>
      </c>
      <c r="G692" s="45"/>
      <c r="H692" s="45"/>
      <c r="I692" s="45"/>
      <c r="J692" s="45"/>
    </row>
    <row r="693" spans="1:10" ht="13.5" customHeight="1" x14ac:dyDescent="0.2">
      <c r="A693" s="81">
        <v>52152004</v>
      </c>
      <c r="B693" s="69" t="str">
        <f ca="1">IFERROR(INDEX(UNSPSCDes,MATCH(INDIRECT(ADDRESS(ROW(),COLUMN()-1,4)),UNSPSCCode,0)),"")</f>
        <v>Platos para uso doméstico</v>
      </c>
      <c r="C693" s="81" t="s">
        <v>1449</v>
      </c>
      <c r="D693" s="81">
        <v>60</v>
      </c>
      <c r="E693" s="71">
        <v>120</v>
      </c>
      <c r="F693" s="70">
        <f ca="1">INDIRECT(ADDRESS(ROW(),COLUMN()-2,4))*INDIRECT(ADDRESS(ROW(),COLUMN()-1,4))</f>
        <v>7200</v>
      </c>
      <c r="G693" s="45"/>
      <c r="H693" s="45"/>
      <c r="I693" s="45"/>
      <c r="J693" s="45"/>
    </row>
    <row r="694" spans="1:10" ht="13.5" customHeight="1" x14ac:dyDescent="0.2">
      <c r="A694" s="81">
        <v>52152005</v>
      </c>
      <c r="B694" s="69" t="str">
        <f ca="1">IFERROR(INDEX(UNSPSCDes,MATCH(INDIRECT(ADDRESS(ROW(),COLUMN()-1,4)),UNSPSCCode,0)),"")</f>
        <v>Platos pequeños para uso doméstico</v>
      </c>
      <c r="C694" s="81" t="s">
        <v>1449</v>
      </c>
      <c r="D694" s="81">
        <v>60</v>
      </c>
      <c r="E694" s="71">
        <v>70</v>
      </c>
      <c r="F694" s="70">
        <f ca="1">INDIRECT(ADDRESS(ROW(),COLUMN()-2,4))*INDIRECT(ADDRESS(ROW(),COLUMN()-1,4))</f>
        <v>4200</v>
      </c>
      <c r="G694" s="45"/>
      <c r="H694" s="45"/>
      <c r="I694" s="45"/>
      <c r="J694" s="45"/>
    </row>
    <row r="695" spans="1:10" ht="13.5" customHeight="1" x14ac:dyDescent="0.2">
      <c r="A695" s="81">
        <v>52151709</v>
      </c>
      <c r="B695" s="69" t="str">
        <f ca="1">IFERROR(INDEX(UNSPSCDes,MATCH(INDIRECT(ADDRESS(ROW(),COLUMN()-1,4)),UNSPSCCode,0)),"")</f>
        <v>Set de cubiertos</v>
      </c>
      <c r="C695" s="81" t="s">
        <v>1449</v>
      </c>
      <c r="D695" s="81">
        <v>6</v>
      </c>
      <c r="E695" s="71">
        <v>1700</v>
      </c>
      <c r="F695" s="70">
        <f ca="1">INDIRECT(ADDRESS(ROW(),COLUMN()-2,4))*INDIRECT(ADDRESS(ROW(),COLUMN()-1,4))</f>
        <v>10200</v>
      </c>
      <c r="G695" s="45"/>
      <c r="H695" s="45"/>
      <c r="I695" s="45"/>
      <c r="J695" s="45"/>
    </row>
    <row r="696" spans="1:10" ht="14.1" customHeight="1" x14ac:dyDescent="0.2">
      <c r="A696" s="45"/>
      <c r="B696" s="45"/>
      <c r="C696" s="45"/>
      <c r="D696" s="45"/>
      <c r="E696" s="73" t="s">
        <v>12551</v>
      </c>
      <c r="F696" s="74">
        <f ca="1">SUM(Table337[MONTO TOTAL ESTIMADO])</f>
        <v>32700</v>
      </c>
      <c r="G696" s="45"/>
      <c r="H696" s="45" t="str">
        <f>C684</f>
        <v>Bienes</v>
      </c>
      <c r="I696" s="45" t="str">
        <f>E684</f>
        <v>Sí</v>
      </c>
      <c r="J696" s="45" t="str">
        <f>D684</f>
        <v>Compras por debajo del Umbral</v>
      </c>
    </row>
    <row r="697" spans="1:10" ht="14.1" customHeight="1" thickBot="1" x14ac:dyDescent="0.3"/>
    <row r="698" spans="1:10" ht="33.75" customHeight="1" thickBot="1" x14ac:dyDescent="0.25">
      <c r="A698" s="64" t="s">
        <v>16383</v>
      </c>
      <c r="B698" s="64" t="s">
        <v>161</v>
      </c>
      <c r="C698" s="64" t="s">
        <v>11725</v>
      </c>
      <c r="D698" s="64" t="s">
        <v>14379</v>
      </c>
      <c r="E698" s="64" t="s">
        <v>10963</v>
      </c>
      <c r="F698" s="64" t="s">
        <v>11096</v>
      </c>
      <c r="G698" s="45"/>
      <c r="H698" s="45"/>
      <c r="I698" s="45"/>
      <c r="J698" s="45"/>
    </row>
    <row r="699" spans="1:10" ht="13.5" customHeight="1" thickBot="1" x14ac:dyDescent="0.25">
      <c r="A699" s="66" t="s">
        <v>18856</v>
      </c>
      <c r="B699" s="66" t="s">
        <v>18857</v>
      </c>
      <c r="C699" s="66" t="s">
        <v>17798</v>
      </c>
      <c r="D699" s="66" t="s">
        <v>10172</v>
      </c>
      <c r="E699" s="66" t="s">
        <v>8856</v>
      </c>
      <c r="F699" s="66"/>
      <c r="G699" s="45"/>
      <c r="H699" s="45"/>
      <c r="I699" s="45"/>
      <c r="J699" s="45"/>
    </row>
    <row r="700" spans="1:10" ht="14.1" customHeight="1" thickBot="1" x14ac:dyDescent="0.25">
      <c r="A700" s="89" t="s">
        <v>14829</v>
      </c>
      <c r="B700" s="67" t="s">
        <v>8529</v>
      </c>
      <c r="C700" s="76">
        <v>44573</v>
      </c>
      <c r="D700" s="89" t="s">
        <v>9387</v>
      </c>
      <c r="E700" s="67" t="s">
        <v>13094</v>
      </c>
      <c r="F700" s="66" t="s">
        <v>3080</v>
      </c>
      <c r="G700" s="45"/>
      <c r="H700" s="45"/>
      <c r="I700" s="45"/>
      <c r="J700" s="45"/>
    </row>
    <row r="701" spans="1:10" ht="14.1" customHeight="1" thickBot="1" x14ac:dyDescent="0.25">
      <c r="A701" s="90"/>
      <c r="B701" s="67" t="s">
        <v>1786</v>
      </c>
      <c r="C701" s="84">
        <f>IF(C700="","",IF(AND(MONTH(C700)&gt;=1,MONTH(C700)&lt;=3),1,IF(AND(MONTH(C700)&gt;=4,MONTH(C700)&lt;=6),2,IF(AND(MONTH(C700)&gt;=7,MONTH(C700)&lt;=9),3,4))))</f>
        <v>1</v>
      </c>
      <c r="D701" s="90"/>
      <c r="E701" s="67" t="s">
        <v>2417</v>
      </c>
      <c r="F701" s="66" t="s">
        <v>11113</v>
      </c>
      <c r="G701" s="45"/>
      <c r="H701" s="45"/>
      <c r="I701" s="45"/>
      <c r="J701" s="45"/>
    </row>
    <row r="702" spans="1:10" ht="14.1" customHeight="1" thickBot="1" x14ac:dyDescent="0.25">
      <c r="A702" s="90"/>
      <c r="B702" s="67" t="s">
        <v>12943</v>
      </c>
      <c r="C702" s="76">
        <v>44574</v>
      </c>
      <c r="D702" s="90"/>
      <c r="E702" s="67" t="s">
        <v>3073</v>
      </c>
      <c r="F702" s="66" t="s">
        <v>11113</v>
      </c>
      <c r="G702" s="45"/>
      <c r="H702" s="45"/>
      <c r="I702" s="45"/>
      <c r="J702" s="45"/>
    </row>
    <row r="703" spans="1:10" ht="14.1" customHeight="1" thickBot="1" x14ac:dyDescent="0.25">
      <c r="A703" s="90"/>
      <c r="B703" s="67" t="s">
        <v>1786</v>
      </c>
      <c r="C703" s="84">
        <f>IF(C702="","",IF(AND(MONTH(C702)&gt;=1,MONTH(C702)&lt;=3),1,IF(AND(MONTH(C702)&gt;=4,MONTH(C702)&lt;=6),2,IF(AND(MONTH(C702)&gt;=7,MONTH(C702)&lt;=9),3,4))))</f>
        <v>1</v>
      </c>
      <c r="D703" s="90"/>
      <c r="E703" s="67" t="s">
        <v>13193</v>
      </c>
      <c r="F703" s="66" t="s">
        <v>11113</v>
      </c>
      <c r="G703" s="45"/>
      <c r="H703" s="45"/>
      <c r="I703" s="45"/>
      <c r="J703" s="45"/>
    </row>
    <row r="704" spans="1:10" ht="14.1" customHeight="1" thickBot="1" x14ac:dyDescent="0.25">
      <c r="A704" s="45"/>
      <c r="B704" s="45"/>
      <c r="C704" s="45"/>
      <c r="D704" s="45"/>
      <c r="E704" s="45"/>
      <c r="F704" s="45"/>
      <c r="G704" s="45"/>
      <c r="H704" s="45"/>
      <c r="I704" s="45"/>
      <c r="J704" s="45"/>
    </row>
    <row r="705" spans="1:10" ht="14.1" customHeight="1" thickBot="1" x14ac:dyDescent="0.25">
      <c r="A705" s="72" t="s">
        <v>15735</v>
      </c>
      <c r="B705" s="72" t="s">
        <v>16146</v>
      </c>
      <c r="C705" s="72" t="s">
        <v>15641</v>
      </c>
      <c r="D705" s="72" t="s">
        <v>15251</v>
      </c>
      <c r="E705" s="72" t="s">
        <v>6933</v>
      </c>
      <c r="F705" s="72" t="s">
        <v>15280</v>
      </c>
      <c r="G705" s="45"/>
      <c r="H705" s="45"/>
      <c r="I705" s="45"/>
      <c r="J705" s="45"/>
    </row>
    <row r="706" spans="1:10" ht="14.1" customHeight="1" x14ac:dyDescent="0.2">
      <c r="A706" s="81">
        <v>44121701</v>
      </c>
      <c r="B706" s="69" t="str">
        <f t="shared" ref="B706:B727" ca="1" si="26">IFERROR(INDEX(UNSPSCDes,MATCH(INDIRECT(ADDRESS(ROW(),COLUMN()-1,4)),UNSPSCCode,0)),"")</f>
        <v>Bolígrafos</v>
      </c>
      <c r="C706" s="81" t="s">
        <v>1327</v>
      </c>
      <c r="D706" s="81">
        <v>40</v>
      </c>
      <c r="E706" s="71">
        <v>90</v>
      </c>
      <c r="F706" s="70">
        <f t="shared" ref="F706:F727" ca="1" si="27">INDIRECT(ADDRESS(ROW(),COLUMN()-2,4))*INDIRECT(ADDRESS(ROW(),COLUMN()-1,4))</f>
        <v>3600</v>
      </c>
      <c r="G706" s="45"/>
      <c r="H706" s="45"/>
      <c r="I706" s="45"/>
      <c r="J706" s="45"/>
    </row>
    <row r="707" spans="1:10" ht="13.5" customHeight="1" x14ac:dyDescent="0.2">
      <c r="A707" s="81">
        <v>44122003</v>
      </c>
      <c r="B707" s="69" t="str">
        <f t="shared" ca="1" si="26"/>
        <v>Carpetas</v>
      </c>
      <c r="C707" s="81" t="s">
        <v>1449</v>
      </c>
      <c r="D707" s="81">
        <v>40</v>
      </c>
      <c r="E707" s="71">
        <v>350</v>
      </c>
      <c r="F707" s="70">
        <f t="shared" ca="1" si="27"/>
        <v>14000</v>
      </c>
      <c r="G707" s="45"/>
      <c r="H707" s="45"/>
      <c r="I707" s="45"/>
      <c r="J707" s="45"/>
    </row>
    <row r="708" spans="1:10" ht="13.5" customHeight="1" x14ac:dyDescent="0.2">
      <c r="A708" s="81">
        <v>31201512</v>
      </c>
      <c r="B708" s="69" t="str">
        <f t="shared" ca="1" si="26"/>
        <v>Cinta transparente</v>
      </c>
      <c r="C708" s="81" t="s">
        <v>1449</v>
      </c>
      <c r="D708" s="81">
        <v>50</v>
      </c>
      <c r="E708" s="71">
        <v>100</v>
      </c>
      <c r="F708" s="70">
        <f t="shared" ca="1" si="27"/>
        <v>5000</v>
      </c>
      <c r="G708" s="45"/>
      <c r="H708" s="45"/>
      <c r="I708" s="45"/>
      <c r="J708" s="45"/>
    </row>
    <row r="709" spans="1:10" ht="13.5" customHeight="1" x14ac:dyDescent="0.2">
      <c r="A709" s="81">
        <v>44122104</v>
      </c>
      <c r="B709" s="69" t="str">
        <f t="shared" ca="1" si="26"/>
        <v>Clips para papel</v>
      </c>
      <c r="C709" s="81" t="s">
        <v>16989</v>
      </c>
      <c r="D709" s="81">
        <v>50</v>
      </c>
      <c r="E709" s="71">
        <v>45</v>
      </c>
      <c r="F709" s="70">
        <f t="shared" ca="1" si="27"/>
        <v>2250</v>
      </c>
      <c r="G709" s="45"/>
      <c r="H709" s="45"/>
      <c r="I709" s="45"/>
      <c r="J709" s="45"/>
    </row>
    <row r="710" spans="1:10" ht="13.5" customHeight="1" x14ac:dyDescent="0.2">
      <c r="A710" s="81">
        <v>43202001</v>
      </c>
      <c r="B710" s="69" t="str">
        <f t="shared" ca="1" si="26"/>
        <v>Discos compactos cd</v>
      </c>
      <c r="C710" s="81" t="s">
        <v>1449</v>
      </c>
      <c r="D710" s="81">
        <v>2</v>
      </c>
      <c r="E710" s="71">
        <v>800</v>
      </c>
      <c r="F710" s="70">
        <f t="shared" ca="1" si="27"/>
        <v>1600</v>
      </c>
      <c r="G710" s="45"/>
      <c r="H710" s="45"/>
      <c r="I710" s="45"/>
      <c r="J710" s="45"/>
    </row>
    <row r="711" spans="1:10" ht="13.5" customHeight="1" x14ac:dyDescent="0.2">
      <c r="A711" s="81">
        <v>43202003</v>
      </c>
      <c r="B711" s="69" t="str">
        <f t="shared" ca="1" si="26"/>
        <v>Discos versátiles digitales dvd</v>
      </c>
      <c r="C711" s="81" t="s">
        <v>1449</v>
      </c>
      <c r="D711" s="81">
        <v>2</v>
      </c>
      <c r="E711" s="71">
        <v>700</v>
      </c>
      <c r="F711" s="70">
        <f t="shared" ca="1" si="27"/>
        <v>1400</v>
      </c>
      <c r="G711" s="45"/>
      <c r="H711" s="45"/>
      <c r="I711" s="45"/>
      <c r="J711" s="45"/>
    </row>
    <row r="712" spans="1:10" ht="13.5" customHeight="1" x14ac:dyDescent="0.2">
      <c r="A712" s="81">
        <v>44121631</v>
      </c>
      <c r="B712" s="69" t="str">
        <f t="shared" ca="1" si="26"/>
        <v>Dispensadores de goma o repuestos</v>
      </c>
      <c r="C712" s="81" t="s">
        <v>16989</v>
      </c>
      <c r="D712" s="81">
        <v>24</v>
      </c>
      <c r="E712" s="71">
        <v>39</v>
      </c>
      <c r="F712" s="70">
        <f t="shared" ca="1" si="27"/>
        <v>936</v>
      </c>
      <c r="G712" s="45"/>
      <c r="H712" s="45"/>
      <c r="I712" s="45"/>
      <c r="J712" s="45"/>
    </row>
    <row r="713" spans="1:10" ht="13.5" customHeight="1" x14ac:dyDescent="0.2">
      <c r="A713" s="81">
        <v>44122011</v>
      </c>
      <c r="B713" s="69" t="str">
        <f t="shared" ca="1" si="26"/>
        <v>Folders</v>
      </c>
      <c r="C713" s="81" t="s">
        <v>16989</v>
      </c>
      <c r="D713" s="81">
        <v>20</v>
      </c>
      <c r="E713" s="71">
        <v>420</v>
      </c>
      <c r="F713" s="70">
        <f t="shared" ca="1" si="27"/>
        <v>8400</v>
      </c>
      <c r="G713" s="45"/>
      <c r="H713" s="45"/>
      <c r="I713" s="45"/>
      <c r="J713" s="45"/>
    </row>
    <row r="714" spans="1:10" ht="13.5" customHeight="1" x14ac:dyDescent="0.2">
      <c r="A714" s="81">
        <v>44122105</v>
      </c>
      <c r="B714" s="69" t="str">
        <f t="shared" ca="1" si="26"/>
        <v>Clips para carpetas o bulldog</v>
      </c>
      <c r="C714" s="81" t="s">
        <v>1449</v>
      </c>
      <c r="D714" s="81">
        <v>150</v>
      </c>
      <c r="E714" s="71">
        <v>7</v>
      </c>
      <c r="F714" s="70">
        <f t="shared" ca="1" si="27"/>
        <v>1050</v>
      </c>
      <c r="G714" s="45"/>
      <c r="H714" s="45"/>
      <c r="I714" s="45"/>
      <c r="J714" s="45"/>
    </row>
    <row r="715" spans="1:10" ht="13.5" customHeight="1" x14ac:dyDescent="0.2">
      <c r="A715" s="81">
        <v>44121615</v>
      </c>
      <c r="B715" s="69" t="str">
        <f t="shared" ca="1" si="26"/>
        <v>Grapadoras</v>
      </c>
      <c r="C715" s="81" t="s">
        <v>1449</v>
      </c>
      <c r="D715" s="81">
        <v>10</v>
      </c>
      <c r="E715" s="71">
        <v>375</v>
      </c>
      <c r="F715" s="70">
        <f t="shared" ca="1" si="27"/>
        <v>3750</v>
      </c>
      <c r="G715" s="45"/>
      <c r="H715" s="45"/>
      <c r="I715" s="45"/>
      <c r="J715" s="45"/>
    </row>
    <row r="716" spans="1:10" ht="13.5" customHeight="1" x14ac:dyDescent="0.2">
      <c r="A716" s="81">
        <v>44101602</v>
      </c>
      <c r="B716" s="69" t="str">
        <f t="shared" ca="1" si="26"/>
        <v>Máquinas perforadoras o para unir papel</v>
      </c>
      <c r="C716" s="81" t="s">
        <v>1449</v>
      </c>
      <c r="D716" s="81">
        <v>2</v>
      </c>
      <c r="E716" s="71">
        <v>350</v>
      </c>
      <c r="F716" s="70">
        <f t="shared" ca="1" si="27"/>
        <v>700</v>
      </c>
      <c r="G716" s="45"/>
      <c r="H716" s="45"/>
      <c r="I716" s="45"/>
      <c r="J716" s="45"/>
    </row>
    <row r="717" spans="1:10" ht="13.5" customHeight="1" x14ac:dyDescent="0.2">
      <c r="A717" s="81">
        <v>44121613</v>
      </c>
      <c r="B717" s="69" t="str">
        <f t="shared" ca="1" si="26"/>
        <v>Removedores de grapas (saca ganchos)</v>
      </c>
      <c r="C717" s="81" t="s">
        <v>1449</v>
      </c>
      <c r="D717" s="81">
        <v>12</v>
      </c>
      <c r="E717" s="71">
        <v>600</v>
      </c>
      <c r="F717" s="70">
        <f t="shared" ca="1" si="27"/>
        <v>7200</v>
      </c>
      <c r="G717" s="45"/>
      <c r="H717" s="45"/>
      <c r="I717" s="45"/>
      <c r="J717" s="45"/>
    </row>
    <row r="718" spans="1:10" ht="13.5" customHeight="1" x14ac:dyDescent="0.2">
      <c r="A718" s="81">
        <v>44121716</v>
      </c>
      <c r="B718" s="69" t="str">
        <f t="shared" ca="1" si="26"/>
        <v>Resaltadores</v>
      </c>
      <c r="C718" s="81" t="s">
        <v>1327</v>
      </c>
      <c r="D718" s="81">
        <v>5</v>
      </c>
      <c r="E718" s="71">
        <v>490</v>
      </c>
      <c r="F718" s="70">
        <f t="shared" ca="1" si="27"/>
        <v>2450</v>
      </c>
      <c r="G718" s="45"/>
      <c r="H718" s="45"/>
      <c r="I718" s="45"/>
      <c r="J718" s="45"/>
    </row>
    <row r="719" spans="1:10" ht="13.5" customHeight="1" x14ac:dyDescent="0.2">
      <c r="A719" s="81">
        <v>44121503</v>
      </c>
      <c r="B719" s="69" t="str">
        <f t="shared" ca="1" si="26"/>
        <v>Sobres</v>
      </c>
      <c r="C719" s="81" t="s">
        <v>16989</v>
      </c>
      <c r="D719" s="81">
        <v>2</v>
      </c>
      <c r="E719" s="71">
        <v>600</v>
      </c>
      <c r="F719" s="70">
        <f t="shared" ca="1" si="27"/>
        <v>1200</v>
      </c>
      <c r="G719" s="45"/>
      <c r="H719" s="45"/>
      <c r="I719" s="45"/>
      <c r="J719" s="45"/>
    </row>
    <row r="720" spans="1:10" ht="13.5" customHeight="1" x14ac:dyDescent="0.2">
      <c r="A720" s="81">
        <v>44121619</v>
      </c>
      <c r="B720" s="69" t="str">
        <f t="shared" ca="1" si="26"/>
        <v>Tajalápices manuales</v>
      </c>
      <c r="C720" s="81" t="s">
        <v>1449</v>
      </c>
      <c r="D720" s="81">
        <v>2</v>
      </c>
      <c r="E720" s="71">
        <v>700</v>
      </c>
      <c r="F720" s="70">
        <f t="shared" ca="1" si="27"/>
        <v>1400</v>
      </c>
      <c r="G720" s="45"/>
      <c r="H720" s="45"/>
      <c r="I720" s="45"/>
      <c r="J720" s="45"/>
    </row>
    <row r="721" spans="1:10" ht="13.5" customHeight="1" x14ac:dyDescent="0.2">
      <c r="A721" s="81">
        <v>44103502</v>
      </c>
      <c r="B721" s="69" t="str">
        <f t="shared" ca="1" si="26"/>
        <v>Tapas de encuadernación</v>
      </c>
      <c r="C721" s="81" t="s">
        <v>4735</v>
      </c>
      <c r="D721" s="81">
        <v>6</v>
      </c>
      <c r="E721" s="71">
        <v>350</v>
      </c>
      <c r="F721" s="70">
        <f t="shared" ca="1" si="27"/>
        <v>2100</v>
      </c>
      <c r="G721" s="45"/>
      <c r="H721" s="45"/>
      <c r="I721" s="45"/>
      <c r="J721" s="45"/>
    </row>
    <row r="722" spans="1:10" ht="13.5" customHeight="1" x14ac:dyDescent="0.2">
      <c r="A722" s="81">
        <v>44103105</v>
      </c>
      <c r="B722" s="69" t="str">
        <f t="shared" ca="1" si="26"/>
        <v>Cartuchos de tinta</v>
      </c>
      <c r="C722" s="81" t="s">
        <v>1449</v>
      </c>
      <c r="D722" s="81">
        <v>20</v>
      </c>
      <c r="E722" s="71">
        <v>2450</v>
      </c>
      <c r="F722" s="70">
        <f t="shared" ca="1" si="27"/>
        <v>49000</v>
      </c>
      <c r="G722" s="45"/>
      <c r="H722" s="45"/>
      <c r="I722" s="45"/>
      <c r="J722" s="45"/>
    </row>
    <row r="723" spans="1:10" ht="13.5" customHeight="1" x14ac:dyDescent="0.2">
      <c r="A723" s="81">
        <v>44121804</v>
      </c>
      <c r="B723" s="69" t="str">
        <f t="shared" ca="1" si="26"/>
        <v>Borradores</v>
      </c>
      <c r="C723" s="81" t="s">
        <v>1449</v>
      </c>
      <c r="D723" s="81">
        <v>16</v>
      </c>
      <c r="E723" s="71">
        <v>20</v>
      </c>
      <c r="F723" s="70">
        <f t="shared" ca="1" si="27"/>
        <v>320</v>
      </c>
      <c r="G723" s="45"/>
      <c r="H723" s="45"/>
      <c r="I723" s="45"/>
      <c r="J723" s="45"/>
    </row>
    <row r="724" spans="1:10" ht="13.5" customHeight="1" x14ac:dyDescent="0.2">
      <c r="A724" s="81">
        <v>44121804</v>
      </c>
      <c r="B724" s="69" t="str">
        <f t="shared" ca="1" si="26"/>
        <v>Borradores</v>
      </c>
      <c r="C724" s="81" t="s">
        <v>1449</v>
      </c>
      <c r="D724" s="81">
        <v>24</v>
      </c>
      <c r="E724" s="71">
        <v>65</v>
      </c>
      <c r="F724" s="70">
        <f t="shared" ca="1" si="27"/>
        <v>1560</v>
      </c>
      <c r="G724" s="45"/>
      <c r="H724" s="45"/>
      <c r="I724" s="45"/>
      <c r="J724" s="45"/>
    </row>
    <row r="725" spans="1:10" ht="13.5" customHeight="1" x14ac:dyDescent="0.2">
      <c r="A725" s="81">
        <v>44121706</v>
      </c>
      <c r="B725" s="69" t="str">
        <f t="shared" ca="1" si="26"/>
        <v>Lápices de madera</v>
      </c>
      <c r="C725" s="81" t="s">
        <v>1327</v>
      </c>
      <c r="D725" s="81">
        <v>30</v>
      </c>
      <c r="E725" s="71">
        <v>69</v>
      </c>
      <c r="F725" s="70">
        <f t="shared" ca="1" si="27"/>
        <v>2070</v>
      </c>
      <c r="G725" s="45"/>
      <c r="H725" s="45"/>
      <c r="I725" s="45"/>
      <c r="J725" s="45"/>
    </row>
    <row r="726" spans="1:10" ht="13.5" customHeight="1" x14ac:dyDescent="0.2">
      <c r="A726" s="81">
        <v>44121618</v>
      </c>
      <c r="B726" s="69" t="str">
        <f t="shared" ca="1" si="26"/>
        <v>Tijeras</v>
      </c>
      <c r="C726" s="81" t="s">
        <v>1449</v>
      </c>
      <c r="D726" s="81">
        <v>12</v>
      </c>
      <c r="E726" s="71">
        <v>120</v>
      </c>
      <c r="F726" s="70">
        <f t="shared" ca="1" si="27"/>
        <v>1440</v>
      </c>
      <c r="G726" s="45"/>
      <c r="H726" s="45"/>
      <c r="I726" s="45"/>
      <c r="J726" s="45"/>
    </row>
    <row r="727" spans="1:10" ht="13.5" customHeight="1" x14ac:dyDescent="0.2">
      <c r="A727" s="81">
        <v>55121731</v>
      </c>
      <c r="B727" s="69" t="str">
        <f t="shared" ca="1" si="26"/>
        <v>Marcadores de identificación</v>
      </c>
      <c r="C727" s="81" t="s">
        <v>1327</v>
      </c>
      <c r="D727" s="81">
        <v>10</v>
      </c>
      <c r="E727" s="71">
        <v>375</v>
      </c>
      <c r="F727" s="70">
        <f t="shared" ca="1" si="27"/>
        <v>3750</v>
      </c>
      <c r="G727" s="45"/>
      <c r="H727" s="45"/>
      <c r="I727" s="45"/>
      <c r="J727" s="45"/>
    </row>
    <row r="728" spans="1:10" ht="14.1" customHeight="1" x14ac:dyDescent="0.2">
      <c r="A728" s="45"/>
      <c r="B728" s="45"/>
      <c r="C728" s="45"/>
      <c r="D728" s="45"/>
      <c r="E728" s="73" t="s">
        <v>12551</v>
      </c>
      <c r="F728" s="74">
        <f ca="1">SUM(Table338[MONTO TOTAL ESTIMADO])</f>
        <v>115176</v>
      </c>
      <c r="G728" s="45"/>
      <c r="H728" s="45" t="str">
        <f>C699</f>
        <v>Bienes</v>
      </c>
      <c r="I728" s="45" t="str">
        <f>E699</f>
        <v>Sí</v>
      </c>
      <c r="J728" s="45" t="str">
        <f>D699</f>
        <v>Compras por debajo del Umbral</v>
      </c>
    </row>
    <row r="729" spans="1:10" ht="14.1" customHeight="1" thickBot="1" x14ac:dyDescent="0.3"/>
    <row r="730" spans="1:10" ht="33.75" customHeight="1" thickBot="1" x14ac:dyDescent="0.25">
      <c r="A730" s="64" t="s">
        <v>16383</v>
      </c>
      <c r="B730" s="64" t="s">
        <v>161</v>
      </c>
      <c r="C730" s="64" t="s">
        <v>11725</v>
      </c>
      <c r="D730" s="64" t="s">
        <v>14379</v>
      </c>
      <c r="E730" s="64" t="s">
        <v>10963</v>
      </c>
      <c r="F730" s="64" t="s">
        <v>11096</v>
      </c>
      <c r="G730" s="45"/>
      <c r="H730" s="45"/>
      <c r="I730" s="45"/>
      <c r="J730" s="45"/>
    </row>
    <row r="731" spans="1:10" ht="14.1" customHeight="1" thickBot="1" x14ac:dyDescent="0.25">
      <c r="A731" s="66" t="s">
        <v>18856</v>
      </c>
      <c r="B731" s="66" t="s">
        <v>18857</v>
      </c>
      <c r="C731" s="66" t="s">
        <v>17798</v>
      </c>
      <c r="D731" s="66" t="s">
        <v>17483</v>
      </c>
      <c r="E731" s="66" t="s">
        <v>8856</v>
      </c>
      <c r="F731" s="66"/>
      <c r="G731" s="45"/>
      <c r="H731" s="45"/>
      <c r="I731" s="45"/>
      <c r="J731" s="45"/>
    </row>
    <row r="732" spans="1:10" ht="14.1" customHeight="1" thickBot="1" x14ac:dyDescent="0.25">
      <c r="A732" s="89" t="s">
        <v>14829</v>
      </c>
      <c r="B732" s="67" t="s">
        <v>8529</v>
      </c>
      <c r="C732" s="76">
        <v>44676</v>
      </c>
      <c r="D732" s="89" t="s">
        <v>9387</v>
      </c>
      <c r="E732" s="67" t="s">
        <v>13094</v>
      </c>
      <c r="F732" s="66" t="s">
        <v>3080</v>
      </c>
      <c r="G732" s="45"/>
      <c r="H732" s="45"/>
      <c r="I732" s="45"/>
      <c r="J732" s="45"/>
    </row>
    <row r="733" spans="1:10" ht="14.1" customHeight="1" thickBot="1" x14ac:dyDescent="0.25">
      <c r="A733" s="90"/>
      <c r="B733" s="67" t="s">
        <v>1786</v>
      </c>
      <c r="C733" s="84">
        <f>IF(C732="","",IF(AND(MONTH(C732)&gt;=1,MONTH(C732)&lt;=3),1,IF(AND(MONTH(C732)&gt;=4,MONTH(C732)&lt;=6),2,IF(AND(MONTH(C732)&gt;=7,MONTH(C732)&lt;=9),3,4))))</f>
        <v>2</v>
      </c>
      <c r="D733" s="90"/>
      <c r="E733" s="67" t="s">
        <v>2417</v>
      </c>
      <c r="F733" s="66" t="s">
        <v>11113</v>
      </c>
      <c r="G733" s="45"/>
      <c r="H733" s="45"/>
      <c r="I733" s="45"/>
      <c r="J733" s="45"/>
    </row>
    <row r="734" spans="1:10" ht="14.1" customHeight="1" thickBot="1" x14ac:dyDescent="0.25">
      <c r="A734" s="90"/>
      <c r="B734" s="67" t="s">
        <v>12943</v>
      </c>
      <c r="C734" s="76">
        <v>44677</v>
      </c>
      <c r="D734" s="90"/>
      <c r="E734" s="67" t="s">
        <v>3073</v>
      </c>
      <c r="F734" s="66" t="s">
        <v>11113</v>
      </c>
      <c r="G734" s="45"/>
      <c r="H734" s="45"/>
      <c r="I734" s="45"/>
      <c r="J734" s="45"/>
    </row>
    <row r="735" spans="1:10" ht="14.1" customHeight="1" thickBot="1" x14ac:dyDescent="0.25">
      <c r="A735" s="90"/>
      <c r="B735" s="67" t="s">
        <v>1786</v>
      </c>
      <c r="C735" s="84">
        <f>IF(C734="","",IF(AND(MONTH(C734)&gt;=1,MONTH(C734)&lt;=3),1,IF(AND(MONTH(C734)&gt;=4,MONTH(C734)&lt;=6),2,IF(AND(MONTH(C734)&gt;=7,MONTH(C734)&lt;=9),3,4))))</f>
        <v>2</v>
      </c>
      <c r="D735" s="90"/>
      <c r="E735" s="67" t="s">
        <v>13193</v>
      </c>
      <c r="F735" s="66" t="s">
        <v>11113</v>
      </c>
      <c r="G735" s="45"/>
      <c r="H735" s="45"/>
      <c r="I735" s="45"/>
      <c r="J735" s="45"/>
    </row>
    <row r="736" spans="1:10" ht="14.1" customHeight="1" thickBot="1" x14ac:dyDescent="0.25">
      <c r="A736" s="45"/>
      <c r="B736" s="45"/>
      <c r="C736" s="45"/>
      <c r="D736" s="45"/>
      <c r="E736" s="45"/>
      <c r="F736" s="45"/>
      <c r="G736" s="45"/>
      <c r="H736" s="45"/>
      <c r="I736" s="45"/>
      <c r="J736" s="45"/>
    </row>
    <row r="737" spans="1:10" ht="14.1" customHeight="1" thickBot="1" x14ac:dyDescent="0.25">
      <c r="A737" s="72" t="s">
        <v>15735</v>
      </c>
      <c r="B737" s="72" t="s">
        <v>16146</v>
      </c>
      <c r="C737" s="72" t="s">
        <v>15641</v>
      </c>
      <c r="D737" s="72" t="s">
        <v>15251</v>
      </c>
      <c r="E737" s="72" t="s">
        <v>6933</v>
      </c>
      <c r="F737" s="72" t="s">
        <v>15280</v>
      </c>
      <c r="G737" s="45"/>
      <c r="H737" s="45"/>
      <c r="I737" s="45"/>
      <c r="J737" s="45"/>
    </row>
    <row r="738" spans="1:10" ht="14.1" customHeight="1" x14ac:dyDescent="0.2">
      <c r="A738" s="81">
        <v>44103504</v>
      </c>
      <c r="B738" s="69" t="str">
        <f t="shared" ref="B738:B775" ca="1" si="28">IFERROR(INDEX(UNSPSCDes,MATCH(INDIRECT(ADDRESS(ROW(),COLUMN()-1,4)),UNSPSCCode,0)),"")</f>
        <v>Alambres o espirales de encuadernación</v>
      </c>
      <c r="C738" s="81" t="s">
        <v>16989</v>
      </c>
      <c r="D738" s="81">
        <v>4</v>
      </c>
      <c r="E738" s="71">
        <v>280</v>
      </c>
      <c r="F738" s="70">
        <f t="shared" ref="F738:F775" ca="1" si="29">INDIRECT(ADDRESS(ROW(),COLUMN()-2,4))*INDIRECT(ADDRESS(ROW(),COLUMN()-1,4))</f>
        <v>1120</v>
      </c>
      <c r="G738" s="45"/>
      <c r="H738" s="45"/>
      <c r="I738" s="45"/>
      <c r="J738" s="45"/>
    </row>
    <row r="739" spans="1:10" ht="13.5" customHeight="1" x14ac:dyDescent="0.2">
      <c r="A739" s="81">
        <v>44121701</v>
      </c>
      <c r="B739" s="69" t="str">
        <f t="shared" ca="1" si="28"/>
        <v>Bolígrafos</v>
      </c>
      <c r="C739" s="81" t="s">
        <v>1327</v>
      </c>
      <c r="D739" s="81">
        <v>24</v>
      </c>
      <c r="E739" s="71">
        <v>90</v>
      </c>
      <c r="F739" s="70">
        <f t="shared" ca="1" si="29"/>
        <v>2160</v>
      </c>
      <c r="G739" s="45"/>
      <c r="H739" s="45"/>
      <c r="I739" s="45"/>
      <c r="J739" s="45"/>
    </row>
    <row r="740" spans="1:10" ht="13.5" customHeight="1" x14ac:dyDescent="0.2">
      <c r="A740" s="81">
        <v>44121701</v>
      </c>
      <c r="B740" s="69" t="str">
        <f t="shared" ca="1" si="28"/>
        <v>Bolígrafos</v>
      </c>
      <c r="C740" s="81" t="s">
        <v>1327</v>
      </c>
      <c r="D740" s="81">
        <v>120</v>
      </c>
      <c r="E740" s="71">
        <v>90</v>
      </c>
      <c r="F740" s="70">
        <f t="shared" ca="1" si="29"/>
        <v>10800</v>
      </c>
      <c r="G740" s="45"/>
      <c r="H740" s="45"/>
      <c r="I740" s="45"/>
      <c r="J740" s="45"/>
    </row>
    <row r="741" spans="1:10" ht="13.5" customHeight="1" x14ac:dyDescent="0.2">
      <c r="A741" s="81">
        <v>44122003</v>
      </c>
      <c r="B741" s="69" t="str">
        <f t="shared" ca="1" si="28"/>
        <v>Carpetas</v>
      </c>
      <c r="C741" s="81" t="s">
        <v>1449</v>
      </c>
      <c r="D741" s="81">
        <v>48</v>
      </c>
      <c r="E741" s="71">
        <v>340</v>
      </c>
      <c r="F741" s="70">
        <f t="shared" ca="1" si="29"/>
        <v>16320</v>
      </c>
      <c r="G741" s="45"/>
      <c r="H741" s="45"/>
      <c r="I741" s="45"/>
      <c r="J741" s="45"/>
    </row>
    <row r="742" spans="1:10" ht="13.5" customHeight="1" x14ac:dyDescent="0.2">
      <c r="A742" s="81">
        <v>31201512</v>
      </c>
      <c r="B742" s="69" t="str">
        <f t="shared" ca="1" si="28"/>
        <v>Cinta transparente</v>
      </c>
      <c r="C742" s="81" t="s">
        <v>1449</v>
      </c>
      <c r="D742" s="81">
        <v>36</v>
      </c>
      <c r="E742" s="71">
        <v>85</v>
      </c>
      <c r="F742" s="70">
        <f t="shared" ca="1" si="29"/>
        <v>3060</v>
      </c>
      <c r="G742" s="45"/>
      <c r="H742" s="45"/>
      <c r="I742" s="45"/>
      <c r="J742" s="45"/>
    </row>
    <row r="743" spans="1:10" ht="13.5" customHeight="1" x14ac:dyDescent="0.2">
      <c r="A743" s="81">
        <v>31201512</v>
      </c>
      <c r="B743" s="69" t="str">
        <f t="shared" ca="1" si="28"/>
        <v>Cinta transparente</v>
      </c>
      <c r="C743" s="81" t="s">
        <v>1449</v>
      </c>
      <c r="D743" s="81">
        <v>150</v>
      </c>
      <c r="E743" s="71">
        <v>100</v>
      </c>
      <c r="F743" s="70">
        <f t="shared" ca="1" si="29"/>
        <v>15000</v>
      </c>
      <c r="G743" s="45"/>
      <c r="H743" s="45"/>
      <c r="I743" s="45"/>
      <c r="J743" s="45"/>
    </row>
    <row r="744" spans="1:10" ht="13.5" customHeight="1" x14ac:dyDescent="0.2">
      <c r="A744" s="81">
        <v>44122105</v>
      </c>
      <c r="B744" s="69" t="str">
        <f t="shared" ca="1" si="28"/>
        <v>Clips para carpetas o bulldog</v>
      </c>
      <c r="C744" s="81" t="s">
        <v>16989</v>
      </c>
      <c r="D744" s="81">
        <v>18</v>
      </c>
      <c r="E744" s="71">
        <v>60</v>
      </c>
      <c r="F744" s="70">
        <f t="shared" ca="1" si="29"/>
        <v>1080</v>
      </c>
      <c r="G744" s="45"/>
      <c r="H744" s="45"/>
      <c r="I744" s="45"/>
      <c r="J744" s="45"/>
    </row>
    <row r="745" spans="1:10" ht="13.5" customHeight="1" x14ac:dyDescent="0.2">
      <c r="A745" s="81">
        <v>44122104</v>
      </c>
      <c r="B745" s="69" t="str">
        <f t="shared" ca="1" si="28"/>
        <v>Clips para papel</v>
      </c>
      <c r="C745" s="81" t="s">
        <v>16989</v>
      </c>
      <c r="D745" s="81">
        <v>24</v>
      </c>
      <c r="E745" s="71">
        <v>45</v>
      </c>
      <c r="F745" s="70">
        <f t="shared" ca="1" si="29"/>
        <v>1080</v>
      </c>
      <c r="G745" s="45"/>
      <c r="H745" s="45"/>
      <c r="I745" s="45"/>
      <c r="J745" s="45"/>
    </row>
    <row r="746" spans="1:10" ht="13.5" customHeight="1" x14ac:dyDescent="0.2">
      <c r="A746" s="81">
        <v>44122104</v>
      </c>
      <c r="B746" s="69" t="str">
        <f t="shared" ca="1" si="28"/>
        <v>Clips para papel</v>
      </c>
      <c r="C746" s="81" t="s">
        <v>16989</v>
      </c>
      <c r="D746" s="81">
        <v>150</v>
      </c>
      <c r="E746" s="71">
        <v>45</v>
      </c>
      <c r="F746" s="70">
        <f t="shared" ca="1" si="29"/>
        <v>6750</v>
      </c>
      <c r="G746" s="45"/>
      <c r="H746" s="45"/>
      <c r="I746" s="45"/>
      <c r="J746" s="45"/>
    </row>
    <row r="747" spans="1:10" ht="13.5" customHeight="1" x14ac:dyDescent="0.2">
      <c r="A747" s="81">
        <v>43202001</v>
      </c>
      <c r="B747" s="69" t="str">
        <f t="shared" ca="1" si="28"/>
        <v>Discos compactos cd</v>
      </c>
      <c r="C747" s="81" t="s">
        <v>1449</v>
      </c>
      <c r="D747" s="81">
        <v>6</v>
      </c>
      <c r="E747" s="71">
        <v>800</v>
      </c>
      <c r="F747" s="70">
        <f t="shared" ca="1" si="29"/>
        <v>4800</v>
      </c>
      <c r="G747" s="45"/>
      <c r="H747" s="45"/>
      <c r="I747" s="45"/>
      <c r="J747" s="45"/>
    </row>
    <row r="748" spans="1:10" ht="13.5" customHeight="1" x14ac:dyDescent="0.2">
      <c r="A748" s="81">
        <v>43202003</v>
      </c>
      <c r="B748" s="69" t="str">
        <f t="shared" ca="1" si="28"/>
        <v>Discos versátiles digitales dvd</v>
      </c>
      <c r="C748" s="81" t="s">
        <v>1449</v>
      </c>
      <c r="D748" s="81">
        <v>6</v>
      </c>
      <c r="E748" s="71">
        <v>700</v>
      </c>
      <c r="F748" s="70">
        <f t="shared" ca="1" si="29"/>
        <v>4200</v>
      </c>
      <c r="G748" s="45"/>
      <c r="H748" s="45"/>
      <c r="I748" s="45"/>
      <c r="J748" s="45"/>
    </row>
    <row r="749" spans="1:10" ht="13.5" customHeight="1" x14ac:dyDescent="0.2">
      <c r="A749" s="81">
        <v>44121631</v>
      </c>
      <c r="B749" s="69" t="str">
        <f t="shared" ca="1" si="28"/>
        <v>Dispensadores de goma o repuestos</v>
      </c>
      <c r="C749" s="81" t="s">
        <v>16989</v>
      </c>
      <c r="D749" s="81">
        <v>72</v>
      </c>
      <c r="E749" s="71">
        <v>39</v>
      </c>
      <c r="F749" s="70">
        <f t="shared" ca="1" si="29"/>
        <v>2808</v>
      </c>
      <c r="G749" s="45"/>
      <c r="H749" s="45"/>
      <c r="I749" s="45"/>
      <c r="J749" s="45"/>
    </row>
    <row r="750" spans="1:10" ht="13.5" customHeight="1" x14ac:dyDescent="0.2">
      <c r="A750" s="81">
        <v>44122011</v>
      </c>
      <c r="B750" s="69" t="str">
        <f t="shared" ca="1" si="28"/>
        <v>Folders</v>
      </c>
      <c r="C750" s="81" t="s">
        <v>16989</v>
      </c>
      <c r="D750" s="81">
        <v>24</v>
      </c>
      <c r="E750" s="71">
        <v>290</v>
      </c>
      <c r="F750" s="70">
        <f t="shared" ca="1" si="29"/>
        <v>6960</v>
      </c>
      <c r="G750" s="45"/>
      <c r="H750" s="45"/>
      <c r="I750" s="45"/>
      <c r="J750" s="45"/>
    </row>
    <row r="751" spans="1:10" ht="13.5" customHeight="1" x14ac:dyDescent="0.2">
      <c r="A751" s="81">
        <v>44122011</v>
      </c>
      <c r="B751" s="69" t="str">
        <f t="shared" ca="1" si="28"/>
        <v>Folders</v>
      </c>
      <c r="C751" s="81" t="s">
        <v>16989</v>
      </c>
      <c r="D751" s="81">
        <v>60</v>
      </c>
      <c r="E751" s="71">
        <v>420</v>
      </c>
      <c r="F751" s="70">
        <f t="shared" ca="1" si="29"/>
        <v>25200</v>
      </c>
      <c r="G751" s="45"/>
      <c r="H751" s="45"/>
      <c r="I751" s="45"/>
      <c r="J751" s="45"/>
    </row>
    <row r="752" spans="1:10" ht="13.5" customHeight="1" x14ac:dyDescent="0.2">
      <c r="A752" s="81">
        <v>44121615</v>
      </c>
      <c r="B752" s="69" t="str">
        <f t="shared" ca="1" si="28"/>
        <v>Grapadoras</v>
      </c>
      <c r="C752" s="81" t="s">
        <v>1449</v>
      </c>
      <c r="D752" s="81">
        <v>18</v>
      </c>
      <c r="E752" s="71">
        <v>375</v>
      </c>
      <c r="F752" s="70">
        <f t="shared" ca="1" si="29"/>
        <v>6750</v>
      </c>
      <c r="G752" s="45"/>
      <c r="H752" s="45"/>
      <c r="I752" s="45"/>
      <c r="J752" s="45"/>
    </row>
    <row r="753" spans="1:10" ht="13.5" customHeight="1" x14ac:dyDescent="0.2">
      <c r="A753" s="81">
        <v>44121615</v>
      </c>
      <c r="B753" s="69" t="str">
        <f t="shared" ca="1" si="28"/>
        <v>Grapadoras</v>
      </c>
      <c r="C753" s="81" t="s">
        <v>1449</v>
      </c>
      <c r="D753" s="81">
        <v>20</v>
      </c>
      <c r="E753" s="71">
        <v>375</v>
      </c>
      <c r="F753" s="70">
        <f t="shared" ca="1" si="29"/>
        <v>7500</v>
      </c>
      <c r="G753" s="45"/>
      <c r="H753" s="45"/>
      <c r="I753" s="45"/>
      <c r="J753" s="45"/>
    </row>
    <row r="754" spans="1:10" ht="13.5" customHeight="1" x14ac:dyDescent="0.2">
      <c r="A754" s="81">
        <v>44122107</v>
      </c>
      <c r="B754" s="69" t="str">
        <f t="shared" ca="1" si="28"/>
        <v>Grapas</v>
      </c>
      <c r="C754" s="81" t="s">
        <v>16989</v>
      </c>
      <c r="D754" s="81">
        <v>24</v>
      </c>
      <c r="E754" s="71">
        <v>72</v>
      </c>
      <c r="F754" s="70">
        <f t="shared" ca="1" si="29"/>
        <v>1728</v>
      </c>
      <c r="G754" s="45"/>
      <c r="H754" s="45"/>
      <c r="I754" s="45"/>
      <c r="J754" s="45"/>
    </row>
    <row r="755" spans="1:10" ht="13.5" customHeight="1" x14ac:dyDescent="0.2">
      <c r="A755" s="81">
        <v>44121706</v>
      </c>
      <c r="B755" s="69" t="str">
        <f t="shared" ca="1" si="28"/>
        <v>Lápices de madera</v>
      </c>
      <c r="C755" s="81" t="s">
        <v>1327</v>
      </c>
      <c r="D755" s="81">
        <v>16</v>
      </c>
      <c r="E755" s="71">
        <v>69</v>
      </c>
      <c r="F755" s="70">
        <f t="shared" ca="1" si="29"/>
        <v>1104</v>
      </c>
      <c r="G755" s="45"/>
      <c r="H755" s="45"/>
      <c r="I755" s="45"/>
      <c r="J755" s="45"/>
    </row>
    <row r="756" spans="1:10" ht="13.5" customHeight="1" x14ac:dyDescent="0.2">
      <c r="A756" s="81">
        <v>44101602</v>
      </c>
      <c r="B756" s="69" t="str">
        <f t="shared" ca="1" si="28"/>
        <v>Máquinas perforadoras o para unir papel</v>
      </c>
      <c r="C756" s="81" t="s">
        <v>1449</v>
      </c>
      <c r="D756" s="81">
        <v>6</v>
      </c>
      <c r="E756" s="71">
        <v>350</v>
      </c>
      <c r="F756" s="70">
        <f t="shared" ca="1" si="29"/>
        <v>2100</v>
      </c>
      <c r="G756" s="45"/>
      <c r="H756" s="45"/>
      <c r="I756" s="45"/>
      <c r="J756" s="45"/>
    </row>
    <row r="757" spans="1:10" ht="13.5" customHeight="1" x14ac:dyDescent="0.2">
      <c r="A757" s="81">
        <v>44101802</v>
      </c>
      <c r="B757" s="69" t="str">
        <f t="shared" ca="1" si="28"/>
        <v>Máquinas sumadoras</v>
      </c>
      <c r="C757" s="81" t="s">
        <v>1449</v>
      </c>
      <c r="D757" s="81">
        <v>2</v>
      </c>
      <c r="E757" s="71">
        <v>6000</v>
      </c>
      <c r="F757" s="70">
        <f t="shared" ca="1" si="29"/>
        <v>12000</v>
      </c>
      <c r="G757" s="45"/>
      <c r="H757" s="45"/>
      <c r="I757" s="45"/>
      <c r="J757" s="45"/>
    </row>
    <row r="758" spans="1:10" ht="13.5" customHeight="1" x14ac:dyDescent="0.2">
      <c r="A758" s="81">
        <v>44121708</v>
      </c>
      <c r="B758" s="69" t="str">
        <f t="shared" ca="1" si="28"/>
        <v>Marcadores</v>
      </c>
      <c r="C758" s="81" t="s">
        <v>1327</v>
      </c>
      <c r="D758" s="81">
        <v>4</v>
      </c>
      <c r="E758" s="71">
        <v>375</v>
      </c>
      <c r="F758" s="70">
        <f t="shared" ca="1" si="29"/>
        <v>1500</v>
      </c>
      <c r="G758" s="45"/>
      <c r="H758" s="45"/>
      <c r="I758" s="45"/>
      <c r="J758" s="45"/>
    </row>
    <row r="759" spans="1:10" ht="13.5" customHeight="1" x14ac:dyDescent="0.2">
      <c r="A759" s="81">
        <v>32101622</v>
      </c>
      <c r="B759" s="69" t="str">
        <f t="shared" ca="1" si="28"/>
        <v>Memoria flash</v>
      </c>
      <c r="C759" s="81" t="s">
        <v>1449</v>
      </c>
      <c r="D759" s="81">
        <v>8</v>
      </c>
      <c r="E759" s="71">
        <v>595</v>
      </c>
      <c r="F759" s="70">
        <f t="shared" ca="1" si="29"/>
        <v>4760</v>
      </c>
      <c r="G759" s="45"/>
      <c r="H759" s="45"/>
      <c r="I759" s="45"/>
      <c r="J759" s="45"/>
    </row>
    <row r="760" spans="1:10" ht="13.5" customHeight="1" x14ac:dyDescent="0.2">
      <c r="A760" s="81">
        <v>44111503</v>
      </c>
      <c r="B760" s="69" t="str">
        <f t="shared" ca="1" si="28"/>
        <v>Organizadores o bandejas para el escritorio</v>
      </c>
      <c r="C760" s="81" t="s">
        <v>1449</v>
      </c>
      <c r="D760" s="81">
        <v>12</v>
      </c>
      <c r="E760" s="71">
        <v>2450</v>
      </c>
      <c r="F760" s="70">
        <f t="shared" ca="1" si="29"/>
        <v>29400</v>
      </c>
      <c r="G760" s="45"/>
      <c r="H760" s="45"/>
      <c r="I760" s="45"/>
      <c r="J760" s="45"/>
    </row>
    <row r="761" spans="1:10" ht="13.5" customHeight="1" x14ac:dyDescent="0.2">
      <c r="A761" s="81">
        <v>44122002</v>
      </c>
      <c r="B761" s="69" t="str">
        <f t="shared" ca="1" si="28"/>
        <v>Protectores de hojas</v>
      </c>
      <c r="C761" s="81" t="s">
        <v>4735</v>
      </c>
      <c r="D761" s="81">
        <v>4</v>
      </c>
      <c r="E761" s="71">
        <v>750</v>
      </c>
      <c r="F761" s="70">
        <f t="shared" ca="1" si="29"/>
        <v>3000</v>
      </c>
      <c r="G761" s="45"/>
      <c r="H761" s="45"/>
      <c r="I761" s="45"/>
      <c r="J761" s="45"/>
    </row>
    <row r="762" spans="1:10" ht="13.5" customHeight="1" x14ac:dyDescent="0.2">
      <c r="A762" s="81">
        <v>44121613</v>
      </c>
      <c r="B762" s="69" t="str">
        <f t="shared" ca="1" si="28"/>
        <v>Removedores de grapas (saca ganchos)</v>
      </c>
      <c r="C762" s="81" t="s">
        <v>1449</v>
      </c>
      <c r="D762" s="81">
        <v>18</v>
      </c>
      <c r="E762" s="71">
        <v>160</v>
      </c>
      <c r="F762" s="70">
        <f t="shared" ca="1" si="29"/>
        <v>2880</v>
      </c>
      <c r="G762" s="45"/>
      <c r="H762" s="45"/>
      <c r="I762" s="45"/>
      <c r="J762" s="45"/>
    </row>
    <row r="763" spans="1:10" ht="13.5" customHeight="1" x14ac:dyDescent="0.2">
      <c r="A763" s="81">
        <v>44121613</v>
      </c>
      <c r="B763" s="69" t="str">
        <f t="shared" ca="1" si="28"/>
        <v>Removedores de grapas (saca ganchos)</v>
      </c>
      <c r="C763" s="81" t="s">
        <v>1449</v>
      </c>
      <c r="D763" s="81">
        <v>24</v>
      </c>
      <c r="E763" s="71">
        <v>600</v>
      </c>
      <c r="F763" s="70">
        <f t="shared" ca="1" si="29"/>
        <v>14400</v>
      </c>
      <c r="G763" s="45"/>
      <c r="H763" s="45"/>
      <c r="I763" s="45"/>
      <c r="J763" s="45"/>
    </row>
    <row r="764" spans="1:10" ht="13.5" customHeight="1" x14ac:dyDescent="0.2">
      <c r="A764" s="81">
        <v>44121716</v>
      </c>
      <c r="B764" s="69" t="str">
        <f t="shared" ca="1" si="28"/>
        <v>Resaltadores</v>
      </c>
      <c r="C764" s="81" t="s">
        <v>1327</v>
      </c>
      <c r="D764" s="81">
        <v>4</v>
      </c>
      <c r="E764" s="71">
        <v>490</v>
      </c>
      <c r="F764" s="70">
        <f t="shared" ca="1" si="29"/>
        <v>1960</v>
      </c>
      <c r="G764" s="45"/>
      <c r="H764" s="45"/>
      <c r="I764" s="45"/>
      <c r="J764" s="45"/>
    </row>
    <row r="765" spans="1:10" ht="13.5" customHeight="1" x14ac:dyDescent="0.2">
      <c r="A765" s="81">
        <v>44121716</v>
      </c>
      <c r="B765" s="69" t="str">
        <f t="shared" ca="1" si="28"/>
        <v>Resaltadores</v>
      </c>
      <c r="C765" s="81" t="s">
        <v>1327</v>
      </c>
      <c r="D765" s="81">
        <v>15</v>
      </c>
      <c r="E765" s="71">
        <v>490</v>
      </c>
      <c r="F765" s="70">
        <f t="shared" ca="1" si="29"/>
        <v>7350</v>
      </c>
      <c r="G765" s="45"/>
      <c r="H765" s="45"/>
      <c r="I765" s="45"/>
      <c r="J765" s="45"/>
    </row>
    <row r="766" spans="1:10" ht="13.5" customHeight="1" x14ac:dyDescent="0.2">
      <c r="A766" s="81">
        <v>44122010</v>
      </c>
      <c r="B766" s="69" t="str">
        <f t="shared" ca="1" si="28"/>
        <v>Separadores</v>
      </c>
      <c r="C766" s="81" t="s">
        <v>4735</v>
      </c>
      <c r="D766" s="81">
        <v>12</v>
      </c>
      <c r="E766" s="71">
        <v>180</v>
      </c>
      <c r="F766" s="70">
        <f t="shared" ca="1" si="29"/>
        <v>2160</v>
      </c>
      <c r="G766" s="45"/>
      <c r="H766" s="45"/>
      <c r="I766" s="45"/>
      <c r="J766" s="45"/>
    </row>
    <row r="767" spans="1:10" ht="13.5" customHeight="1" x14ac:dyDescent="0.2">
      <c r="A767" s="81">
        <v>44121503</v>
      </c>
      <c r="B767" s="69" t="str">
        <f t="shared" ca="1" si="28"/>
        <v>Sobres</v>
      </c>
      <c r="C767" s="81" t="s">
        <v>16989</v>
      </c>
      <c r="D767" s="81">
        <v>4</v>
      </c>
      <c r="E767" s="71">
        <v>600</v>
      </c>
      <c r="F767" s="70">
        <f t="shared" ca="1" si="29"/>
        <v>2400</v>
      </c>
      <c r="G767" s="45"/>
      <c r="H767" s="45"/>
      <c r="I767" s="45"/>
      <c r="J767" s="45"/>
    </row>
    <row r="768" spans="1:10" ht="13.5" customHeight="1" x14ac:dyDescent="0.2">
      <c r="A768" s="81">
        <v>44121503</v>
      </c>
      <c r="B768" s="69" t="str">
        <f t="shared" ca="1" si="28"/>
        <v>Sobres</v>
      </c>
      <c r="C768" s="81" t="s">
        <v>1449</v>
      </c>
      <c r="D768" s="81">
        <v>1000</v>
      </c>
      <c r="E768" s="71">
        <v>5.7</v>
      </c>
      <c r="F768" s="70">
        <f t="shared" ca="1" si="29"/>
        <v>5700</v>
      </c>
      <c r="G768" s="45"/>
      <c r="H768" s="45"/>
      <c r="I768" s="45"/>
      <c r="J768" s="45"/>
    </row>
    <row r="769" spans="1:10" ht="13.5" customHeight="1" x14ac:dyDescent="0.2">
      <c r="A769" s="81">
        <v>44121619</v>
      </c>
      <c r="B769" s="69" t="str">
        <f t="shared" ca="1" si="28"/>
        <v>Tajalápices manuales</v>
      </c>
      <c r="C769" s="81" t="s">
        <v>1449</v>
      </c>
      <c r="D769" s="81">
        <v>4</v>
      </c>
      <c r="E769" s="71">
        <v>700</v>
      </c>
      <c r="F769" s="70">
        <f t="shared" ca="1" si="29"/>
        <v>2800</v>
      </c>
      <c r="G769" s="45"/>
      <c r="H769" s="45"/>
      <c r="I769" s="45"/>
      <c r="J769" s="45"/>
    </row>
    <row r="770" spans="1:10" ht="13.5" customHeight="1" x14ac:dyDescent="0.2">
      <c r="A770" s="81">
        <v>44103502</v>
      </c>
      <c r="B770" s="69" t="str">
        <f t="shared" ca="1" si="28"/>
        <v>Tapas de encuadernación</v>
      </c>
      <c r="C770" s="81" t="s">
        <v>4735</v>
      </c>
      <c r="D770" s="81">
        <v>12</v>
      </c>
      <c r="E770" s="71">
        <v>350</v>
      </c>
      <c r="F770" s="70">
        <f t="shared" ca="1" si="29"/>
        <v>4200</v>
      </c>
      <c r="G770" s="45"/>
      <c r="H770" s="45"/>
      <c r="I770" s="45"/>
      <c r="J770" s="45"/>
    </row>
    <row r="771" spans="1:10" ht="13.5" customHeight="1" x14ac:dyDescent="0.2">
      <c r="A771" s="81">
        <v>44103502</v>
      </c>
      <c r="B771" s="69" t="str">
        <f t="shared" ca="1" si="28"/>
        <v>Tapas de encuadernación</v>
      </c>
      <c r="C771" s="81" t="s">
        <v>4735</v>
      </c>
      <c r="D771" s="81">
        <v>18</v>
      </c>
      <c r="E771" s="71">
        <v>350</v>
      </c>
      <c r="F771" s="70">
        <f t="shared" ca="1" si="29"/>
        <v>6300</v>
      </c>
      <c r="G771" s="45"/>
      <c r="H771" s="45"/>
      <c r="I771" s="45"/>
      <c r="J771" s="45"/>
    </row>
    <row r="772" spans="1:10" ht="13.5" customHeight="1" x14ac:dyDescent="0.2">
      <c r="A772" s="81">
        <v>44103105</v>
      </c>
      <c r="B772" s="69" t="str">
        <f t="shared" ca="1" si="28"/>
        <v>Cartuchos de tinta</v>
      </c>
      <c r="C772" s="81" t="s">
        <v>1449</v>
      </c>
      <c r="D772" s="81">
        <v>80</v>
      </c>
      <c r="E772" s="71">
        <v>2450</v>
      </c>
      <c r="F772" s="70">
        <f t="shared" ca="1" si="29"/>
        <v>196000</v>
      </c>
      <c r="G772" s="45"/>
      <c r="H772" s="45"/>
      <c r="I772" s="45"/>
      <c r="J772" s="45"/>
    </row>
    <row r="773" spans="1:10" ht="13.5" customHeight="1" x14ac:dyDescent="0.2">
      <c r="A773" s="81">
        <v>44121804</v>
      </c>
      <c r="B773" s="69" t="str">
        <f t="shared" ca="1" si="28"/>
        <v>Borradores</v>
      </c>
      <c r="C773" s="81" t="s">
        <v>1449</v>
      </c>
      <c r="D773" s="81">
        <v>48</v>
      </c>
      <c r="E773" s="71">
        <v>20</v>
      </c>
      <c r="F773" s="70">
        <f t="shared" ca="1" si="29"/>
        <v>960</v>
      </c>
      <c r="G773" s="45"/>
      <c r="H773" s="45"/>
      <c r="I773" s="45"/>
      <c r="J773" s="45"/>
    </row>
    <row r="774" spans="1:10" ht="13.5" customHeight="1" x14ac:dyDescent="0.2">
      <c r="A774" s="81">
        <v>44121804</v>
      </c>
      <c r="B774" s="69" t="str">
        <f t="shared" ca="1" si="28"/>
        <v>Borradores</v>
      </c>
      <c r="C774" s="81" t="s">
        <v>1449</v>
      </c>
      <c r="D774" s="81">
        <v>72</v>
      </c>
      <c r="E774" s="71">
        <v>65</v>
      </c>
      <c r="F774" s="70">
        <f t="shared" ca="1" si="29"/>
        <v>4680</v>
      </c>
      <c r="G774" s="45"/>
      <c r="H774" s="45"/>
      <c r="I774" s="45"/>
      <c r="J774" s="45"/>
    </row>
    <row r="775" spans="1:10" ht="13.5" customHeight="1" x14ac:dyDescent="0.2">
      <c r="A775" s="81">
        <v>44121706</v>
      </c>
      <c r="B775" s="69" t="str">
        <f t="shared" ca="1" si="28"/>
        <v>Lápices de madera</v>
      </c>
      <c r="C775" s="81" t="s">
        <v>1327</v>
      </c>
      <c r="D775" s="81">
        <v>90</v>
      </c>
      <c r="E775" s="71">
        <v>69</v>
      </c>
      <c r="F775" s="70">
        <f t="shared" ca="1" si="29"/>
        <v>6210</v>
      </c>
      <c r="G775" s="45"/>
      <c r="H775" s="45"/>
      <c r="I775" s="45"/>
      <c r="J775" s="45"/>
    </row>
    <row r="776" spans="1:10" ht="14.1" customHeight="1" x14ac:dyDescent="0.2">
      <c r="A776" s="45"/>
      <c r="B776" s="45"/>
      <c r="C776" s="45"/>
      <c r="D776" s="45"/>
      <c r="E776" s="73" t="s">
        <v>12551</v>
      </c>
      <c r="F776" s="74">
        <f ca="1">SUM(Table339[MONTO TOTAL ESTIMADO])</f>
        <v>429180</v>
      </c>
      <c r="G776" s="45"/>
      <c r="H776" s="45" t="str">
        <f>C731</f>
        <v>Bienes</v>
      </c>
      <c r="I776" s="45" t="str">
        <f>E731</f>
        <v>Sí</v>
      </c>
      <c r="J776" s="45" t="str">
        <f>D731</f>
        <v>Compras Menores</v>
      </c>
    </row>
    <row r="777" spans="1:10" ht="14.1" customHeight="1" thickBot="1" x14ac:dyDescent="0.3"/>
    <row r="778" spans="1:10" ht="33.75" customHeight="1" thickBot="1" x14ac:dyDescent="0.25">
      <c r="A778" s="64" t="s">
        <v>16383</v>
      </c>
      <c r="B778" s="64" t="s">
        <v>161</v>
      </c>
      <c r="C778" s="64" t="s">
        <v>11725</v>
      </c>
      <c r="D778" s="64" t="s">
        <v>14379</v>
      </c>
      <c r="E778" s="64" t="s">
        <v>10963</v>
      </c>
      <c r="F778" s="64" t="s">
        <v>11096</v>
      </c>
      <c r="G778" s="45"/>
      <c r="H778" s="45"/>
      <c r="I778" s="45"/>
      <c r="J778" s="45"/>
    </row>
    <row r="779" spans="1:10" ht="14.1" customHeight="1" thickBot="1" x14ac:dyDescent="0.25">
      <c r="A779" s="66" t="s">
        <v>18856</v>
      </c>
      <c r="B779" s="66" t="s">
        <v>18857</v>
      </c>
      <c r="C779" s="66" t="s">
        <v>17798</v>
      </c>
      <c r="D779" s="66" t="s">
        <v>17483</v>
      </c>
      <c r="E779" s="66" t="s">
        <v>8856</v>
      </c>
      <c r="F779" s="66"/>
      <c r="G779" s="45"/>
      <c r="H779" s="45"/>
      <c r="I779" s="45"/>
      <c r="J779" s="45"/>
    </row>
    <row r="780" spans="1:10" ht="14.1" customHeight="1" thickBot="1" x14ac:dyDescent="0.25">
      <c r="A780" s="89" t="s">
        <v>14829</v>
      </c>
      <c r="B780" s="67" t="s">
        <v>8529</v>
      </c>
      <c r="C780" s="76">
        <v>44767</v>
      </c>
      <c r="D780" s="89" t="s">
        <v>9387</v>
      </c>
      <c r="E780" s="67" t="s">
        <v>13094</v>
      </c>
      <c r="F780" s="66" t="s">
        <v>3080</v>
      </c>
      <c r="G780" s="45"/>
      <c r="H780" s="45"/>
      <c r="I780" s="45"/>
      <c r="J780" s="45"/>
    </row>
    <row r="781" spans="1:10" ht="14.1" customHeight="1" thickBot="1" x14ac:dyDescent="0.25">
      <c r="A781" s="90"/>
      <c r="B781" s="67" t="s">
        <v>1786</v>
      </c>
      <c r="C781" s="84">
        <f>IF(C780="","",IF(AND(MONTH(C780)&gt;=1,MONTH(C780)&lt;=3),1,IF(AND(MONTH(C780)&gt;=4,MONTH(C780)&lt;=6),2,IF(AND(MONTH(C780)&gt;=7,MONTH(C780)&lt;=9),3,4))))</f>
        <v>3</v>
      </c>
      <c r="D781" s="90"/>
      <c r="E781" s="67" t="s">
        <v>2417</v>
      </c>
      <c r="F781" s="66" t="s">
        <v>11113</v>
      </c>
      <c r="G781" s="45"/>
      <c r="H781" s="45"/>
      <c r="I781" s="45"/>
      <c r="J781" s="45"/>
    </row>
    <row r="782" spans="1:10" ht="14.1" customHeight="1" thickBot="1" x14ac:dyDescent="0.25">
      <c r="A782" s="90"/>
      <c r="B782" s="67" t="s">
        <v>12943</v>
      </c>
      <c r="C782" s="76">
        <v>44768</v>
      </c>
      <c r="D782" s="90"/>
      <c r="E782" s="67" t="s">
        <v>3073</v>
      </c>
      <c r="F782" s="66" t="s">
        <v>11113</v>
      </c>
      <c r="G782" s="45"/>
      <c r="H782" s="45"/>
      <c r="I782" s="45"/>
      <c r="J782" s="45"/>
    </row>
    <row r="783" spans="1:10" ht="14.1" customHeight="1" thickBot="1" x14ac:dyDescent="0.25">
      <c r="A783" s="90"/>
      <c r="B783" s="67" t="s">
        <v>1786</v>
      </c>
      <c r="C783" s="84">
        <f>IF(C782="","",IF(AND(MONTH(C782)&gt;=1,MONTH(C782)&lt;=3),1,IF(AND(MONTH(C782)&gt;=4,MONTH(C782)&lt;=6),2,IF(AND(MONTH(C782)&gt;=7,MONTH(C782)&lt;=9),3,4))))</f>
        <v>3</v>
      </c>
      <c r="D783" s="90"/>
      <c r="E783" s="67" t="s">
        <v>13193</v>
      </c>
      <c r="F783" s="66" t="s">
        <v>11113</v>
      </c>
      <c r="G783" s="45"/>
      <c r="H783" s="45"/>
      <c r="I783" s="45"/>
      <c r="J783" s="45"/>
    </row>
    <row r="784" spans="1:10" ht="14.1" customHeight="1" thickBot="1" x14ac:dyDescent="0.25">
      <c r="A784" s="45"/>
      <c r="B784" s="45"/>
      <c r="C784" s="45"/>
      <c r="D784" s="45"/>
      <c r="E784" s="45"/>
      <c r="F784" s="45"/>
      <c r="G784" s="45"/>
      <c r="H784" s="45"/>
      <c r="I784" s="45"/>
      <c r="J784" s="45"/>
    </row>
    <row r="785" spans="1:10" ht="14.1" customHeight="1" thickBot="1" x14ac:dyDescent="0.25">
      <c r="A785" s="72" t="s">
        <v>15735</v>
      </c>
      <c r="B785" s="72" t="s">
        <v>16146</v>
      </c>
      <c r="C785" s="72" t="s">
        <v>15641</v>
      </c>
      <c r="D785" s="72" t="s">
        <v>15251</v>
      </c>
      <c r="E785" s="72" t="s">
        <v>6933</v>
      </c>
      <c r="F785" s="72" t="s">
        <v>15280</v>
      </c>
      <c r="G785" s="45"/>
      <c r="H785" s="45"/>
      <c r="I785" s="45"/>
      <c r="J785" s="45"/>
    </row>
    <row r="786" spans="1:10" ht="14.1" customHeight="1" x14ac:dyDescent="0.2">
      <c r="A786" s="81">
        <v>44103504</v>
      </c>
      <c r="B786" s="69" t="str">
        <f t="shared" ref="B786:B823" ca="1" si="30">IFERROR(INDEX(UNSPSCDes,MATCH(INDIRECT(ADDRESS(ROW(),COLUMN()-1,4)),UNSPSCCode,0)),"")</f>
        <v>Alambres o espirales de encuadernación</v>
      </c>
      <c r="C786" s="81" t="s">
        <v>16989</v>
      </c>
      <c r="D786" s="81">
        <v>4</v>
      </c>
      <c r="E786" s="71">
        <v>280</v>
      </c>
      <c r="F786" s="70">
        <f t="shared" ref="F786:F823" ca="1" si="31">INDIRECT(ADDRESS(ROW(),COLUMN()-2,4))*INDIRECT(ADDRESS(ROW(),COLUMN()-1,4))</f>
        <v>1120</v>
      </c>
      <c r="G786" s="45"/>
      <c r="H786" s="45"/>
      <c r="I786" s="45"/>
      <c r="J786" s="45"/>
    </row>
    <row r="787" spans="1:10" ht="13.5" customHeight="1" x14ac:dyDescent="0.2">
      <c r="A787" s="81">
        <v>43211802</v>
      </c>
      <c r="B787" s="69" t="str">
        <f t="shared" ca="1" si="30"/>
        <v>Almohadillas (pads) para mouse</v>
      </c>
      <c r="C787" s="81" t="s">
        <v>1449</v>
      </c>
      <c r="D787" s="81">
        <v>6</v>
      </c>
      <c r="E787" s="71">
        <v>475</v>
      </c>
      <c r="F787" s="70">
        <f t="shared" ca="1" si="31"/>
        <v>2850</v>
      </c>
      <c r="G787" s="45"/>
      <c r="H787" s="45"/>
      <c r="I787" s="45"/>
      <c r="J787" s="45"/>
    </row>
    <row r="788" spans="1:10" ht="13.5" customHeight="1" x14ac:dyDescent="0.2">
      <c r="A788" s="81">
        <v>44121701</v>
      </c>
      <c r="B788" s="69" t="str">
        <f t="shared" ca="1" si="30"/>
        <v>Bolígrafos</v>
      </c>
      <c r="C788" s="81" t="s">
        <v>1327</v>
      </c>
      <c r="D788" s="81">
        <v>24</v>
      </c>
      <c r="E788" s="71">
        <v>90</v>
      </c>
      <c r="F788" s="70">
        <f t="shared" ca="1" si="31"/>
        <v>2160</v>
      </c>
      <c r="G788" s="45"/>
      <c r="H788" s="45"/>
      <c r="I788" s="45"/>
      <c r="J788" s="45"/>
    </row>
    <row r="789" spans="1:10" ht="13.5" customHeight="1" x14ac:dyDescent="0.2">
      <c r="A789" s="81">
        <v>44121701</v>
      </c>
      <c r="B789" s="69" t="str">
        <f t="shared" ca="1" si="30"/>
        <v>Bolígrafos</v>
      </c>
      <c r="C789" s="81" t="s">
        <v>1327</v>
      </c>
      <c r="D789" s="81">
        <v>120</v>
      </c>
      <c r="E789" s="71">
        <v>90</v>
      </c>
      <c r="F789" s="70">
        <f t="shared" ca="1" si="31"/>
        <v>10800</v>
      </c>
      <c r="G789" s="45"/>
      <c r="H789" s="45"/>
      <c r="I789" s="45"/>
      <c r="J789" s="45"/>
    </row>
    <row r="790" spans="1:10" ht="13.5" customHeight="1" x14ac:dyDescent="0.2">
      <c r="A790" s="81">
        <v>44122003</v>
      </c>
      <c r="B790" s="69" t="str">
        <f t="shared" ca="1" si="30"/>
        <v>Carpetas</v>
      </c>
      <c r="C790" s="81" t="s">
        <v>1449</v>
      </c>
      <c r="D790" s="81">
        <v>48</v>
      </c>
      <c r="E790" s="71">
        <v>340</v>
      </c>
      <c r="F790" s="70">
        <f t="shared" ca="1" si="31"/>
        <v>16320</v>
      </c>
      <c r="G790" s="45"/>
      <c r="H790" s="45"/>
      <c r="I790" s="45"/>
      <c r="J790" s="45"/>
    </row>
    <row r="791" spans="1:10" ht="13.5" customHeight="1" x14ac:dyDescent="0.2">
      <c r="A791" s="81">
        <v>44122003</v>
      </c>
      <c r="B791" s="69" t="str">
        <f t="shared" ca="1" si="30"/>
        <v>Carpetas</v>
      </c>
      <c r="C791" s="81" t="s">
        <v>1449</v>
      </c>
      <c r="D791" s="81">
        <v>80</v>
      </c>
      <c r="E791" s="71">
        <v>350</v>
      </c>
      <c r="F791" s="70">
        <f t="shared" ca="1" si="31"/>
        <v>28000</v>
      </c>
      <c r="G791" s="45"/>
      <c r="H791" s="45"/>
      <c r="I791" s="45"/>
      <c r="J791" s="45"/>
    </row>
    <row r="792" spans="1:10" ht="13.5" customHeight="1" x14ac:dyDescent="0.2">
      <c r="A792" s="81">
        <v>31201512</v>
      </c>
      <c r="B792" s="69" t="str">
        <f t="shared" ca="1" si="30"/>
        <v>Cinta transparente</v>
      </c>
      <c r="C792" s="81" t="s">
        <v>1449</v>
      </c>
      <c r="D792" s="81">
        <v>150</v>
      </c>
      <c r="E792" s="71">
        <v>100</v>
      </c>
      <c r="F792" s="70">
        <f t="shared" ca="1" si="31"/>
        <v>15000</v>
      </c>
      <c r="G792" s="45"/>
      <c r="H792" s="45"/>
      <c r="I792" s="45"/>
      <c r="J792" s="45"/>
    </row>
    <row r="793" spans="1:10" ht="13.5" customHeight="1" x14ac:dyDescent="0.2">
      <c r="A793" s="81">
        <v>44122105</v>
      </c>
      <c r="B793" s="69" t="str">
        <f t="shared" ca="1" si="30"/>
        <v>Clips para carpetas o bulldog</v>
      </c>
      <c r="C793" s="81" t="s">
        <v>16989</v>
      </c>
      <c r="D793" s="81">
        <v>18</v>
      </c>
      <c r="E793" s="71">
        <v>60</v>
      </c>
      <c r="F793" s="70">
        <f t="shared" ca="1" si="31"/>
        <v>1080</v>
      </c>
      <c r="G793" s="45"/>
      <c r="H793" s="45"/>
      <c r="I793" s="45"/>
      <c r="J793" s="45"/>
    </row>
    <row r="794" spans="1:10" ht="13.5" customHeight="1" x14ac:dyDescent="0.2">
      <c r="A794" s="81">
        <v>44122104</v>
      </c>
      <c r="B794" s="69" t="str">
        <f t="shared" ca="1" si="30"/>
        <v>Clips para papel</v>
      </c>
      <c r="C794" s="81" t="s">
        <v>16989</v>
      </c>
      <c r="D794" s="81">
        <v>24</v>
      </c>
      <c r="E794" s="71">
        <v>45</v>
      </c>
      <c r="F794" s="70">
        <f t="shared" ca="1" si="31"/>
        <v>1080</v>
      </c>
      <c r="G794" s="45"/>
      <c r="H794" s="45"/>
      <c r="I794" s="45"/>
      <c r="J794" s="45"/>
    </row>
    <row r="795" spans="1:10" ht="13.5" customHeight="1" x14ac:dyDescent="0.2">
      <c r="A795" s="81">
        <v>44122104</v>
      </c>
      <c r="B795" s="69" t="str">
        <f t="shared" ca="1" si="30"/>
        <v>Clips para papel</v>
      </c>
      <c r="C795" s="81" t="s">
        <v>16989</v>
      </c>
      <c r="D795" s="81">
        <v>150</v>
      </c>
      <c r="E795" s="71">
        <v>45</v>
      </c>
      <c r="F795" s="70">
        <f t="shared" ca="1" si="31"/>
        <v>6750</v>
      </c>
      <c r="G795" s="45"/>
      <c r="H795" s="45"/>
      <c r="I795" s="45"/>
      <c r="J795" s="45"/>
    </row>
    <row r="796" spans="1:10" ht="13.5" customHeight="1" x14ac:dyDescent="0.2">
      <c r="A796" s="81">
        <v>43202001</v>
      </c>
      <c r="B796" s="69" t="str">
        <f t="shared" ca="1" si="30"/>
        <v>Discos compactos cd</v>
      </c>
      <c r="C796" s="81" t="s">
        <v>1449</v>
      </c>
      <c r="D796" s="81">
        <v>4</v>
      </c>
      <c r="E796" s="71">
        <v>800</v>
      </c>
      <c r="F796" s="70">
        <f t="shared" ca="1" si="31"/>
        <v>3200</v>
      </c>
      <c r="G796" s="45"/>
      <c r="H796" s="45"/>
      <c r="I796" s="45"/>
      <c r="J796" s="45"/>
    </row>
    <row r="797" spans="1:10" ht="13.5" customHeight="1" x14ac:dyDescent="0.2">
      <c r="A797" s="81">
        <v>43202001</v>
      </c>
      <c r="B797" s="69" t="str">
        <f t="shared" ca="1" si="30"/>
        <v>Discos compactos cd</v>
      </c>
      <c r="C797" s="81" t="s">
        <v>1449</v>
      </c>
      <c r="D797" s="81">
        <v>6</v>
      </c>
      <c r="E797" s="71">
        <v>800</v>
      </c>
      <c r="F797" s="70">
        <f t="shared" ca="1" si="31"/>
        <v>4800</v>
      </c>
      <c r="G797" s="45"/>
      <c r="H797" s="45"/>
      <c r="I797" s="45"/>
      <c r="J797" s="45"/>
    </row>
    <row r="798" spans="1:10" ht="13.5" customHeight="1" x14ac:dyDescent="0.2">
      <c r="A798" s="81">
        <v>43202003</v>
      </c>
      <c r="B798" s="69" t="str">
        <f t="shared" ca="1" si="30"/>
        <v>Discos versátiles digitales dvd</v>
      </c>
      <c r="C798" s="81" t="s">
        <v>1449</v>
      </c>
      <c r="D798" s="81">
        <v>6</v>
      </c>
      <c r="E798" s="71">
        <v>700</v>
      </c>
      <c r="F798" s="70">
        <f t="shared" ca="1" si="31"/>
        <v>4200</v>
      </c>
      <c r="G798" s="45"/>
      <c r="H798" s="45"/>
      <c r="I798" s="45"/>
      <c r="J798" s="45"/>
    </row>
    <row r="799" spans="1:10" ht="13.5" customHeight="1" x14ac:dyDescent="0.2">
      <c r="A799" s="81">
        <v>44121631</v>
      </c>
      <c r="B799" s="69" t="str">
        <f t="shared" ca="1" si="30"/>
        <v>Dispensadores de goma o repuestos</v>
      </c>
      <c r="C799" s="81" t="s">
        <v>16989</v>
      </c>
      <c r="D799" s="81">
        <v>72</v>
      </c>
      <c r="E799" s="71">
        <v>39</v>
      </c>
      <c r="F799" s="70">
        <f t="shared" ca="1" si="31"/>
        <v>2808</v>
      </c>
      <c r="G799" s="45"/>
      <c r="H799" s="45"/>
      <c r="I799" s="45"/>
      <c r="J799" s="45"/>
    </row>
    <row r="800" spans="1:10" ht="13.5" customHeight="1" x14ac:dyDescent="0.2">
      <c r="A800" s="81">
        <v>44122011</v>
      </c>
      <c r="B800" s="69" t="str">
        <f t="shared" ca="1" si="30"/>
        <v>Folders</v>
      </c>
      <c r="C800" s="81" t="s">
        <v>16989</v>
      </c>
      <c r="D800" s="81">
        <v>24</v>
      </c>
      <c r="E800" s="71">
        <v>290</v>
      </c>
      <c r="F800" s="70">
        <f t="shared" ca="1" si="31"/>
        <v>6960</v>
      </c>
      <c r="G800" s="45"/>
      <c r="H800" s="45"/>
      <c r="I800" s="45"/>
      <c r="J800" s="45"/>
    </row>
    <row r="801" spans="1:10" ht="13.5" customHeight="1" x14ac:dyDescent="0.2">
      <c r="A801" s="81">
        <v>44122011</v>
      </c>
      <c r="B801" s="69" t="str">
        <f t="shared" ca="1" si="30"/>
        <v>Folders</v>
      </c>
      <c r="C801" s="81" t="s">
        <v>16989</v>
      </c>
      <c r="D801" s="81">
        <v>60</v>
      </c>
      <c r="E801" s="71">
        <v>420</v>
      </c>
      <c r="F801" s="70">
        <f t="shared" ca="1" si="31"/>
        <v>25200</v>
      </c>
      <c r="G801" s="45"/>
      <c r="H801" s="45"/>
      <c r="I801" s="45"/>
      <c r="J801" s="45"/>
    </row>
    <row r="802" spans="1:10" ht="13.5" customHeight="1" x14ac:dyDescent="0.2">
      <c r="A802" s="81">
        <v>44122105</v>
      </c>
      <c r="B802" s="69" t="str">
        <f t="shared" ca="1" si="30"/>
        <v>Clips para carpetas o bulldog</v>
      </c>
      <c r="C802" s="81" t="s">
        <v>1449</v>
      </c>
      <c r="D802" s="81">
        <v>300</v>
      </c>
      <c r="E802" s="71">
        <v>7</v>
      </c>
      <c r="F802" s="70">
        <f t="shared" ca="1" si="31"/>
        <v>2100</v>
      </c>
      <c r="G802" s="45"/>
      <c r="H802" s="45"/>
      <c r="I802" s="45"/>
      <c r="J802" s="45"/>
    </row>
    <row r="803" spans="1:10" ht="13.5" customHeight="1" x14ac:dyDescent="0.2">
      <c r="A803" s="81">
        <v>44121615</v>
      </c>
      <c r="B803" s="69" t="str">
        <f t="shared" ca="1" si="30"/>
        <v>Grapadoras</v>
      </c>
      <c r="C803" s="81" t="s">
        <v>1449</v>
      </c>
      <c r="D803" s="81">
        <v>18</v>
      </c>
      <c r="E803" s="71">
        <v>375</v>
      </c>
      <c r="F803" s="70">
        <f t="shared" ca="1" si="31"/>
        <v>6750</v>
      </c>
      <c r="G803" s="45"/>
      <c r="H803" s="45"/>
      <c r="I803" s="45"/>
      <c r="J803" s="45"/>
    </row>
    <row r="804" spans="1:10" ht="13.5" customHeight="1" x14ac:dyDescent="0.2">
      <c r="A804" s="81">
        <v>44122107</v>
      </c>
      <c r="B804" s="69" t="str">
        <f t="shared" ca="1" si="30"/>
        <v>Grapas</v>
      </c>
      <c r="C804" s="81" t="s">
        <v>16989</v>
      </c>
      <c r="D804" s="81">
        <v>24</v>
      </c>
      <c r="E804" s="71">
        <v>72</v>
      </c>
      <c r="F804" s="70">
        <f t="shared" ca="1" si="31"/>
        <v>1728</v>
      </c>
      <c r="G804" s="45"/>
      <c r="H804" s="45"/>
      <c r="I804" s="45"/>
      <c r="J804" s="45"/>
    </row>
    <row r="805" spans="1:10" ht="13.5" customHeight="1" x14ac:dyDescent="0.2">
      <c r="A805" s="81">
        <v>44121706</v>
      </c>
      <c r="B805" s="69" t="str">
        <f t="shared" ca="1" si="30"/>
        <v>Lápices de madera</v>
      </c>
      <c r="C805" s="81" t="s">
        <v>1327</v>
      </c>
      <c r="D805" s="81">
        <v>16</v>
      </c>
      <c r="E805" s="71">
        <v>69</v>
      </c>
      <c r="F805" s="70">
        <f t="shared" ca="1" si="31"/>
        <v>1104</v>
      </c>
      <c r="G805" s="45"/>
      <c r="H805" s="45"/>
      <c r="I805" s="45"/>
      <c r="J805" s="45"/>
    </row>
    <row r="806" spans="1:10" ht="13.5" customHeight="1" x14ac:dyDescent="0.2">
      <c r="A806" s="81">
        <v>44101602</v>
      </c>
      <c r="B806" s="69" t="str">
        <f t="shared" ca="1" si="30"/>
        <v>Máquinas perforadoras o para unir papel</v>
      </c>
      <c r="C806" s="81" t="s">
        <v>1449</v>
      </c>
      <c r="D806" s="81">
        <v>6</v>
      </c>
      <c r="E806" s="71">
        <v>350</v>
      </c>
      <c r="F806" s="70">
        <f t="shared" ca="1" si="31"/>
        <v>2100</v>
      </c>
      <c r="G806" s="45"/>
      <c r="H806" s="45"/>
      <c r="I806" s="45"/>
      <c r="J806" s="45"/>
    </row>
    <row r="807" spans="1:10" ht="13.5" customHeight="1" x14ac:dyDescent="0.2">
      <c r="A807" s="81">
        <v>44101602</v>
      </c>
      <c r="B807" s="69" t="str">
        <f t="shared" ca="1" si="30"/>
        <v>Máquinas perforadoras o para unir papel</v>
      </c>
      <c r="C807" s="81" t="s">
        <v>1449</v>
      </c>
      <c r="D807" s="81">
        <v>6</v>
      </c>
      <c r="E807" s="71">
        <v>350</v>
      </c>
      <c r="F807" s="70">
        <f t="shared" ca="1" si="31"/>
        <v>2100</v>
      </c>
      <c r="G807" s="45"/>
      <c r="H807" s="45"/>
      <c r="I807" s="45"/>
      <c r="J807" s="45"/>
    </row>
    <row r="808" spans="1:10" ht="13.5" customHeight="1" x14ac:dyDescent="0.2">
      <c r="A808" s="81">
        <v>44121708</v>
      </c>
      <c r="B808" s="69" t="str">
        <f t="shared" ca="1" si="30"/>
        <v>Marcadores</v>
      </c>
      <c r="C808" s="81" t="s">
        <v>1327</v>
      </c>
      <c r="D808" s="81">
        <v>4</v>
      </c>
      <c r="E808" s="71">
        <v>375</v>
      </c>
      <c r="F808" s="70">
        <f t="shared" ca="1" si="31"/>
        <v>1500</v>
      </c>
      <c r="G808" s="45"/>
      <c r="H808" s="45"/>
      <c r="I808" s="45"/>
      <c r="J808" s="45"/>
    </row>
    <row r="809" spans="1:10" ht="13.5" customHeight="1" x14ac:dyDescent="0.2">
      <c r="A809" s="81">
        <v>43211708</v>
      </c>
      <c r="B809" s="69" t="str">
        <f t="shared" ca="1" si="30"/>
        <v>Mouse o bola de seguimiento para computador</v>
      </c>
      <c r="C809" s="81" t="s">
        <v>1449</v>
      </c>
      <c r="D809" s="81">
        <v>6</v>
      </c>
      <c r="E809" s="71">
        <v>600</v>
      </c>
      <c r="F809" s="70">
        <f t="shared" ca="1" si="31"/>
        <v>3600</v>
      </c>
      <c r="G809" s="45"/>
      <c r="H809" s="45"/>
      <c r="I809" s="45"/>
      <c r="J809" s="45"/>
    </row>
    <row r="810" spans="1:10" ht="13.5" customHeight="1" x14ac:dyDescent="0.2">
      <c r="A810" s="81">
        <v>44111503</v>
      </c>
      <c r="B810" s="69" t="str">
        <f t="shared" ca="1" si="30"/>
        <v>Organizadores o bandejas para el escritorio</v>
      </c>
      <c r="C810" s="81" t="s">
        <v>1449</v>
      </c>
      <c r="D810" s="81">
        <v>12</v>
      </c>
      <c r="E810" s="71">
        <v>2450</v>
      </c>
      <c r="F810" s="70">
        <f t="shared" ca="1" si="31"/>
        <v>29400</v>
      </c>
      <c r="G810" s="45"/>
      <c r="H810" s="45"/>
      <c r="I810" s="45"/>
      <c r="J810" s="45"/>
    </row>
    <row r="811" spans="1:10" ht="13.5" customHeight="1" x14ac:dyDescent="0.2">
      <c r="A811" s="81">
        <v>44122002</v>
      </c>
      <c r="B811" s="69" t="str">
        <f t="shared" ca="1" si="30"/>
        <v>Protectores de hojas</v>
      </c>
      <c r="C811" s="81" t="s">
        <v>4735</v>
      </c>
      <c r="D811" s="81">
        <v>4</v>
      </c>
      <c r="E811" s="71">
        <v>750</v>
      </c>
      <c r="F811" s="70">
        <f t="shared" ca="1" si="31"/>
        <v>3000</v>
      </c>
      <c r="G811" s="45"/>
      <c r="H811" s="45"/>
      <c r="I811" s="45"/>
      <c r="J811" s="45"/>
    </row>
    <row r="812" spans="1:10" ht="13.5" customHeight="1" x14ac:dyDescent="0.2">
      <c r="A812" s="81">
        <v>44121613</v>
      </c>
      <c r="B812" s="69" t="str">
        <f t="shared" ca="1" si="30"/>
        <v>Removedores de grapas (saca ganchos)</v>
      </c>
      <c r="C812" s="81" t="s">
        <v>1449</v>
      </c>
      <c r="D812" s="81">
        <v>18</v>
      </c>
      <c r="E812" s="71">
        <v>160</v>
      </c>
      <c r="F812" s="70">
        <f t="shared" ca="1" si="31"/>
        <v>2880</v>
      </c>
      <c r="G812" s="45"/>
      <c r="H812" s="45"/>
      <c r="I812" s="45"/>
      <c r="J812" s="45"/>
    </row>
    <row r="813" spans="1:10" ht="13.5" customHeight="1" x14ac:dyDescent="0.2">
      <c r="A813" s="81">
        <v>44121716</v>
      </c>
      <c r="B813" s="69" t="str">
        <f t="shared" ca="1" si="30"/>
        <v>Resaltadores</v>
      </c>
      <c r="C813" s="81" t="s">
        <v>1327</v>
      </c>
      <c r="D813" s="81">
        <v>4</v>
      </c>
      <c r="E813" s="71">
        <v>490</v>
      </c>
      <c r="F813" s="70">
        <f t="shared" ca="1" si="31"/>
        <v>1960</v>
      </c>
      <c r="G813" s="45"/>
      <c r="H813" s="45"/>
      <c r="I813" s="45"/>
      <c r="J813" s="45"/>
    </row>
    <row r="814" spans="1:10" ht="13.5" customHeight="1" x14ac:dyDescent="0.2">
      <c r="A814" s="81">
        <v>44121716</v>
      </c>
      <c r="B814" s="69" t="str">
        <f t="shared" ca="1" si="30"/>
        <v>Resaltadores</v>
      </c>
      <c r="C814" s="81" t="s">
        <v>1327</v>
      </c>
      <c r="D814" s="81">
        <v>15</v>
      </c>
      <c r="E814" s="71">
        <v>490</v>
      </c>
      <c r="F814" s="70">
        <f t="shared" ca="1" si="31"/>
        <v>7350</v>
      </c>
      <c r="G814" s="45"/>
      <c r="H814" s="45"/>
      <c r="I814" s="45"/>
      <c r="J814" s="45"/>
    </row>
    <row r="815" spans="1:10" ht="13.5" customHeight="1" x14ac:dyDescent="0.2">
      <c r="A815" s="81">
        <v>44121503</v>
      </c>
      <c r="B815" s="69" t="str">
        <f t="shared" ca="1" si="30"/>
        <v>Sobres</v>
      </c>
      <c r="C815" s="81" t="s">
        <v>1449</v>
      </c>
      <c r="D815" s="81">
        <v>1000</v>
      </c>
      <c r="E815" s="71">
        <v>5.7</v>
      </c>
      <c r="F815" s="70">
        <f t="shared" ca="1" si="31"/>
        <v>5700</v>
      </c>
      <c r="G815" s="45"/>
      <c r="H815" s="45"/>
      <c r="I815" s="45"/>
      <c r="J815" s="45"/>
    </row>
    <row r="816" spans="1:10" ht="13.5" customHeight="1" x14ac:dyDescent="0.2">
      <c r="A816" s="81">
        <v>44103502</v>
      </c>
      <c r="B816" s="69" t="str">
        <f t="shared" ca="1" si="30"/>
        <v>Tapas de encuadernación</v>
      </c>
      <c r="C816" s="81" t="s">
        <v>4735</v>
      </c>
      <c r="D816" s="81">
        <v>12</v>
      </c>
      <c r="E816" s="71">
        <v>350</v>
      </c>
      <c r="F816" s="70">
        <f t="shared" ca="1" si="31"/>
        <v>4200</v>
      </c>
      <c r="G816" s="45"/>
      <c r="H816" s="45"/>
      <c r="I816" s="45"/>
      <c r="J816" s="45"/>
    </row>
    <row r="817" spans="1:10" ht="13.5" customHeight="1" x14ac:dyDescent="0.2">
      <c r="A817" s="81">
        <v>44103502</v>
      </c>
      <c r="B817" s="69" t="str">
        <f t="shared" ca="1" si="30"/>
        <v>Tapas de encuadernación</v>
      </c>
      <c r="C817" s="81" t="s">
        <v>4735</v>
      </c>
      <c r="D817" s="81">
        <v>18</v>
      </c>
      <c r="E817" s="71">
        <v>350</v>
      </c>
      <c r="F817" s="70">
        <f t="shared" ca="1" si="31"/>
        <v>6300</v>
      </c>
      <c r="G817" s="45"/>
      <c r="H817" s="45"/>
      <c r="I817" s="45"/>
      <c r="J817" s="45"/>
    </row>
    <row r="818" spans="1:10" ht="13.5" customHeight="1" x14ac:dyDescent="0.2">
      <c r="A818" s="81">
        <v>44103105</v>
      </c>
      <c r="B818" s="69" t="str">
        <f t="shared" ca="1" si="30"/>
        <v>Cartuchos de tinta</v>
      </c>
      <c r="C818" s="81" t="s">
        <v>1449</v>
      </c>
      <c r="D818" s="81">
        <v>80</v>
      </c>
      <c r="E818" s="71">
        <v>2450</v>
      </c>
      <c r="F818" s="70">
        <f t="shared" ca="1" si="31"/>
        <v>196000</v>
      </c>
      <c r="G818" s="45"/>
      <c r="H818" s="45"/>
      <c r="I818" s="45"/>
      <c r="J818" s="45"/>
    </row>
    <row r="819" spans="1:10" ht="13.5" customHeight="1" x14ac:dyDescent="0.2">
      <c r="A819" s="81">
        <v>44121804</v>
      </c>
      <c r="B819" s="69" t="str">
        <f t="shared" ca="1" si="30"/>
        <v>Borradores</v>
      </c>
      <c r="C819" s="81" t="s">
        <v>1449</v>
      </c>
      <c r="D819" s="81">
        <v>48</v>
      </c>
      <c r="E819" s="71">
        <v>20</v>
      </c>
      <c r="F819" s="70">
        <f t="shared" ca="1" si="31"/>
        <v>960</v>
      </c>
      <c r="G819" s="45"/>
      <c r="H819" s="45"/>
      <c r="I819" s="45"/>
      <c r="J819" s="45"/>
    </row>
    <row r="820" spans="1:10" ht="13.5" customHeight="1" x14ac:dyDescent="0.2">
      <c r="A820" s="81">
        <v>44121804</v>
      </c>
      <c r="B820" s="69" t="str">
        <f t="shared" ca="1" si="30"/>
        <v>Borradores</v>
      </c>
      <c r="C820" s="81" t="s">
        <v>1449</v>
      </c>
      <c r="D820" s="81">
        <v>72</v>
      </c>
      <c r="E820" s="71">
        <v>65</v>
      </c>
      <c r="F820" s="70">
        <f t="shared" ca="1" si="31"/>
        <v>4680</v>
      </c>
      <c r="G820" s="45"/>
      <c r="H820" s="45"/>
      <c r="I820" s="45"/>
      <c r="J820" s="45"/>
    </row>
    <row r="821" spans="1:10" ht="13.5" customHeight="1" x14ac:dyDescent="0.2">
      <c r="A821" s="81">
        <v>44121706</v>
      </c>
      <c r="B821" s="69" t="str">
        <f t="shared" ca="1" si="30"/>
        <v>Lápices de madera</v>
      </c>
      <c r="C821" s="81" t="s">
        <v>1327</v>
      </c>
      <c r="D821" s="81">
        <v>90</v>
      </c>
      <c r="E821" s="71">
        <v>69</v>
      </c>
      <c r="F821" s="70">
        <f t="shared" ca="1" si="31"/>
        <v>6210</v>
      </c>
      <c r="G821" s="45"/>
      <c r="H821" s="45"/>
      <c r="I821" s="45"/>
      <c r="J821" s="45"/>
    </row>
    <row r="822" spans="1:10" ht="13.5" customHeight="1" x14ac:dyDescent="0.2">
      <c r="A822" s="81">
        <v>44121618</v>
      </c>
      <c r="B822" s="69" t="str">
        <f t="shared" ca="1" si="30"/>
        <v>Tijeras</v>
      </c>
      <c r="C822" s="81" t="s">
        <v>1449</v>
      </c>
      <c r="D822" s="81">
        <v>12</v>
      </c>
      <c r="E822" s="71">
        <v>120</v>
      </c>
      <c r="F822" s="70">
        <f t="shared" ca="1" si="31"/>
        <v>1440</v>
      </c>
      <c r="G822" s="45"/>
      <c r="H822" s="45"/>
      <c r="I822" s="45"/>
      <c r="J822" s="45"/>
    </row>
    <row r="823" spans="1:10" ht="13.5" customHeight="1" x14ac:dyDescent="0.2">
      <c r="A823" s="81">
        <v>55121731</v>
      </c>
      <c r="B823" s="69" t="str">
        <f t="shared" ca="1" si="30"/>
        <v>Marcadores de identificación</v>
      </c>
      <c r="C823" s="81" t="s">
        <v>1327</v>
      </c>
      <c r="D823" s="81">
        <v>5</v>
      </c>
      <c r="E823" s="71">
        <v>375</v>
      </c>
      <c r="F823" s="70">
        <f t="shared" ca="1" si="31"/>
        <v>1875</v>
      </c>
      <c r="G823" s="45"/>
      <c r="H823" s="45"/>
      <c r="I823" s="45"/>
      <c r="J823" s="45"/>
    </row>
    <row r="824" spans="1:10" ht="14.1" customHeight="1" x14ac:dyDescent="0.2">
      <c r="A824" s="45"/>
      <c r="B824" s="45"/>
      <c r="C824" s="45"/>
      <c r="D824" s="45"/>
      <c r="E824" s="73" t="s">
        <v>12551</v>
      </c>
      <c r="F824" s="74">
        <f ca="1">SUM(Table340[MONTO TOTAL ESTIMADO])</f>
        <v>425265</v>
      </c>
      <c r="G824" s="45"/>
      <c r="H824" s="45" t="str">
        <f>C779</f>
        <v>Bienes</v>
      </c>
      <c r="I824" s="45" t="str">
        <f>E779</f>
        <v>Sí</v>
      </c>
      <c r="J824" s="45" t="str">
        <f>D779</f>
        <v>Compras Menores</v>
      </c>
    </row>
    <row r="825" spans="1:10" ht="14.1" customHeight="1" thickBot="1" x14ac:dyDescent="0.3"/>
    <row r="826" spans="1:10" ht="33.75" customHeight="1" thickBot="1" x14ac:dyDescent="0.25">
      <c r="A826" s="64" t="s">
        <v>16383</v>
      </c>
      <c r="B826" s="64" t="s">
        <v>161</v>
      </c>
      <c r="C826" s="64" t="s">
        <v>11725</v>
      </c>
      <c r="D826" s="64" t="s">
        <v>14379</v>
      </c>
      <c r="E826" s="64" t="s">
        <v>10963</v>
      </c>
      <c r="F826" s="64" t="s">
        <v>11096</v>
      </c>
      <c r="G826" s="45"/>
      <c r="H826" s="45"/>
      <c r="I826" s="45"/>
      <c r="J826" s="45"/>
    </row>
    <row r="827" spans="1:10" ht="13.5" customHeight="1" thickBot="1" x14ac:dyDescent="0.25">
      <c r="A827" s="66" t="s">
        <v>18863</v>
      </c>
      <c r="B827" s="66" t="s">
        <v>18858</v>
      </c>
      <c r="C827" s="66" t="s">
        <v>17798</v>
      </c>
      <c r="D827" s="66" t="s">
        <v>17483</v>
      </c>
      <c r="E827" s="66" t="s">
        <v>8856</v>
      </c>
      <c r="F827" s="66"/>
      <c r="G827" s="45"/>
      <c r="H827" s="45"/>
      <c r="I827" s="45"/>
      <c r="J827" s="45"/>
    </row>
    <row r="828" spans="1:10" ht="14.1" customHeight="1" thickBot="1" x14ac:dyDescent="0.25">
      <c r="A828" s="89" t="s">
        <v>14829</v>
      </c>
      <c r="B828" s="67" t="s">
        <v>8529</v>
      </c>
      <c r="C828" s="76">
        <v>44573</v>
      </c>
      <c r="D828" s="89" t="s">
        <v>9387</v>
      </c>
      <c r="E828" s="67" t="s">
        <v>13094</v>
      </c>
      <c r="F828" s="66" t="s">
        <v>3080</v>
      </c>
      <c r="G828" s="45"/>
      <c r="H828" s="45"/>
      <c r="I828" s="45"/>
      <c r="J828" s="45"/>
    </row>
    <row r="829" spans="1:10" ht="14.1" customHeight="1" thickBot="1" x14ac:dyDescent="0.25">
      <c r="A829" s="90"/>
      <c r="B829" s="67" t="s">
        <v>1786</v>
      </c>
      <c r="C829" s="84">
        <f>IF(C828="","",IF(AND(MONTH(C828)&gt;=1,MONTH(C828)&lt;=3),1,IF(AND(MONTH(C828)&gt;=4,MONTH(C828)&lt;=6),2,IF(AND(MONTH(C828)&gt;=7,MONTH(C828)&lt;=9),3,4))))</f>
        <v>1</v>
      </c>
      <c r="D829" s="90"/>
      <c r="E829" s="67" t="s">
        <v>2417</v>
      </c>
      <c r="F829" s="66" t="s">
        <v>11113</v>
      </c>
      <c r="G829" s="45"/>
      <c r="H829" s="45"/>
      <c r="I829" s="45"/>
      <c r="J829" s="45"/>
    </row>
    <row r="830" spans="1:10" ht="14.1" customHeight="1" thickBot="1" x14ac:dyDescent="0.25">
      <c r="A830" s="90"/>
      <c r="B830" s="67" t="s">
        <v>12943</v>
      </c>
      <c r="C830" s="76">
        <v>44574</v>
      </c>
      <c r="D830" s="90"/>
      <c r="E830" s="67" t="s">
        <v>3073</v>
      </c>
      <c r="F830" s="66" t="s">
        <v>11113</v>
      </c>
      <c r="G830" s="45"/>
      <c r="H830" s="45"/>
      <c r="I830" s="45"/>
      <c r="J830" s="45"/>
    </row>
    <row r="831" spans="1:10" ht="14.1" customHeight="1" thickBot="1" x14ac:dyDescent="0.25">
      <c r="A831" s="90"/>
      <c r="B831" s="67" t="s">
        <v>1786</v>
      </c>
      <c r="C831" s="84">
        <f>IF(C830="","",IF(AND(MONTH(C830)&gt;=1,MONTH(C830)&lt;=3),1,IF(AND(MONTH(C830)&gt;=4,MONTH(C830)&lt;=6),2,IF(AND(MONTH(C830)&gt;=7,MONTH(C830)&lt;=9),3,4))))</f>
        <v>1</v>
      </c>
      <c r="D831" s="90"/>
      <c r="E831" s="67" t="s">
        <v>13193</v>
      </c>
      <c r="F831" s="66" t="s">
        <v>11113</v>
      </c>
      <c r="G831" s="45"/>
      <c r="H831" s="45"/>
      <c r="I831" s="45"/>
      <c r="J831" s="45"/>
    </row>
    <row r="832" spans="1:10" ht="14.1" customHeight="1" thickBot="1" x14ac:dyDescent="0.25">
      <c r="A832" s="45"/>
      <c r="B832" s="45"/>
      <c r="C832" s="45"/>
      <c r="D832" s="45"/>
      <c r="E832" s="45"/>
      <c r="F832" s="45"/>
      <c r="G832" s="45"/>
      <c r="H832" s="45"/>
      <c r="I832" s="45"/>
      <c r="J832" s="45"/>
    </row>
    <row r="833" spans="1:10" ht="14.1" customHeight="1" thickBot="1" x14ac:dyDescent="0.25">
      <c r="A833" s="72" t="s">
        <v>15735</v>
      </c>
      <c r="B833" s="72" t="s">
        <v>16146</v>
      </c>
      <c r="C833" s="72" t="s">
        <v>15641</v>
      </c>
      <c r="D833" s="72" t="s">
        <v>15251</v>
      </c>
      <c r="E833" s="72" t="s">
        <v>6933</v>
      </c>
      <c r="F833" s="72" t="s">
        <v>15280</v>
      </c>
      <c r="G833" s="45"/>
      <c r="H833" s="45"/>
      <c r="I833" s="45"/>
      <c r="J833" s="45"/>
    </row>
    <row r="834" spans="1:10" ht="13.5" customHeight="1" x14ac:dyDescent="0.2">
      <c r="A834" s="81">
        <v>26121609</v>
      </c>
      <c r="B834" s="69" t="str">
        <f t="shared" ref="B834:B839" ca="1" si="32">IFERROR(INDEX(UNSPSCDes,MATCH(INDIRECT(ADDRESS(ROW(),COLUMN()-1,4)),UNSPSCCode,0)),"")</f>
        <v>Cable de redes</v>
      </c>
      <c r="C834" s="81" t="s">
        <v>16989</v>
      </c>
      <c r="D834" s="81">
        <v>2</v>
      </c>
      <c r="E834" s="71">
        <v>6700</v>
      </c>
      <c r="F834" s="70">
        <f t="shared" ref="F834:F839" ca="1" si="33">INDIRECT(ADDRESS(ROW(),COLUMN()-2,4))*INDIRECT(ADDRESS(ROW(),COLUMN()-1,4))</f>
        <v>13400</v>
      </c>
      <c r="G834" s="45"/>
      <c r="H834" s="45"/>
      <c r="I834" s="45"/>
      <c r="J834" s="45"/>
    </row>
    <row r="835" spans="1:10" ht="13.5" customHeight="1" x14ac:dyDescent="0.2">
      <c r="A835" s="81">
        <v>26121609</v>
      </c>
      <c r="B835" s="69" t="str">
        <f t="shared" ca="1" si="32"/>
        <v>Cable de redes</v>
      </c>
      <c r="C835" s="81" t="s">
        <v>1449</v>
      </c>
      <c r="D835" s="81">
        <v>1</v>
      </c>
      <c r="E835" s="71">
        <v>3000</v>
      </c>
      <c r="F835" s="70">
        <f t="shared" ca="1" si="33"/>
        <v>3000</v>
      </c>
      <c r="G835" s="45"/>
      <c r="H835" s="45"/>
      <c r="I835" s="45"/>
      <c r="J835" s="45"/>
    </row>
    <row r="836" spans="1:10" ht="13.5" customHeight="1" x14ac:dyDescent="0.2">
      <c r="A836" s="81">
        <v>39111706</v>
      </c>
      <c r="B836" s="69" t="str">
        <f t="shared" ca="1" si="32"/>
        <v>Luces de emergencia o estroboscópicas (licuadoras)</v>
      </c>
      <c r="C836" s="81" t="s">
        <v>1449</v>
      </c>
      <c r="D836" s="81">
        <v>16</v>
      </c>
      <c r="E836" s="71">
        <v>6500</v>
      </c>
      <c r="F836" s="70">
        <f t="shared" ca="1" si="33"/>
        <v>104000</v>
      </c>
      <c r="G836" s="45"/>
      <c r="H836" s="45"/>
      <c r="I836" s="45"/>
      <c r="J836" s="45"/>
    </row>
    <row r="837" spans="1:10" ht="13.5" customHeight="1" x14ac:dyDescent="0.2">
      <c r="A837" s="81">
        <v>39111705</v>
      </c>
      <c r="B837" s="69" t="str">
        <f t="shared" ca="1" si="32"/>
        <v>Barras fluorescentes o de iluminación</v>
      </c>
      <c r="C837" s="81" t="s">
        <v>1449</v>
      </c>
      <c r="D837" s="81">
        <v>50</v>
      </c>
      <c r="E837" s="71">
        <v>500</v>
      </c>
      <c r="F837" s="70">
        <f t="shared" ca="1" si="33"/>
        <v>25000</v>
      </c>
      <c r="G837" s="45"/>
      <c r="H837" s="45"/>
      <c r="I837" s="45"/>
      <c r="J837" s="45"/>
    </row>
    <row r="838" spans="1:10" ht="13.5" customHeight="1" x14ac:dyDescent="0.2">
      <c r="A838" s="81">
        <v>39111705</v>
      </c>
      <c r="B838" s="69" t="str">
        <f t="shared" ca="1" si="32"/>
        <v>Barras fluorescentes o de iluminación</v>
      </c>
      <c r="C838" s="81" t="s">
        <v>1449</v>
      </c>
      <c r="D838" s="81">
        <v>24</v>
      </c>
      <c r="E838" s="71">
        <v>600</v>
      </c>
      <c r="F838" s="70">
        <f t="shared" ca="1" si="33"/>
        <v>14400</v>
      </c>
      <c r="G838" s="45"/>
      <c r="H838" s="45"/>
      <c r="I838" s="45"/>
      <c r="J838" s="45"/>
    </row>
    <row r="839" spans="1:10" ht="13.5" customHeight="1" x14ac:dyDescent="0.2">
      <c r="A839" s="81"/>
      <c r="B839" s="69" t="str">
        <f t="shared" ca="1" si="32"/>
        <v/>
      </c>
      <c r="C839" s="81"/>
      <c r="D839" s="81"/>
      <c r="E839" s="71"/>
      <c r="F839" s="70">
        <f t="shared" ca="1" si="33"/>
        <v>0</v>
      </c>
      <c r="G839" s="45"/>
      <c r="H839" s="45"/>
      <c r="I839" s="45"/>
      <c r="J839" s="45"/>
    </row>
    <row r="840" spans="1:10" ht="14.1" customHeight="1" x14ac:dyDescent="0.2">
      <c r="A840" s="45"/>
      <c r="B840" s="45"/>
      <c r="C840" s="45"/>
      <c r="D840" s="45"/>
      <c r="E840" s="73" t="s">
        <v>12551</v>
      </c>
      <c r="F840" s="74">
        <f ca="1">SUM(Table341[MONTO TOTAL ESTIMADO])</f>
        <v>159800</v>
      </c>
      <c r="G840" s="45"/>
      <c r="H840" s="45" t="str">
        <f>C827</f>
        <v>Bienes</v>
      </c>
      <c r="I840" s="45" t="str">
        <f>E827</f>
        <v>Sí</v>
      </c>
      <c r="J840" s="45" t="str">
        <f>D827</f>
        <v>Compras Menores</v>
      </c>
    </row>
    <row r="841" spans="1:10" ht="14.1" customHeight="1" thickBot="1" x14ac:dyDescent="0.3"/>
    <row r="842" spans="1:10" ht="33.75" customHeight="1" thickBot="1" x14ac:dyDescent="0.25">
      <c r="A842" s="64" t="s">
        <v>16383</v>
      </c>
      <c r="B842" s="64" t="s">
        <v>161</v>
      </c>
      <c r="C842" s="64" t="s">
        <v>11725</v>
      </c>
      <c r="D842" s="64" t="s">
        <v>14379</v>
      </c>
      <c r="E842" s="64" t="s">
        <v>10963</v>
      </c>
      <c r="F842" s="64" t="s">
        <v>11096</v>
      </c>
      <c r="G842" s="45"/>
      <c r="H842" s="45"/>
      <c r="I842" s="45"/>
      <c r="J842" s="45"/>
    </row>
    <row r="843" spans="1:10" ht="13.5" customHeight="1" thickBot="1" x14ac:dyDescent="0.25">
      <c r="A843" s="66" t="s">
        <v>18863</v>
      </c>
      <c r="B843" s="66" t="s">
        <v>18858</v>
      </c>
      <c r="C843" s="66" t="s">
        <v>17798</v>
      </c>
      <c r="D843" s="66" t="s">
        <v>10172</v>
      </c>
      <c r="E843" s="66" t="s">
        <v>8856</v>
      </c>
      <c r="F843" s="66"/>
      <c r="G843" s="45"/>
      <c r="H843" s="45"/>
      <c r="I843" s="45"/>
      <c r="J843" s="45"/>
    </row>
    <row r="844" spans="1:10" ht="14.1" customHeight="1" thickBot="1" x14ac:dyDescent="0.25">
      <c r="A844" s="89" t="s">
        <v>14829</v>
      </c>
      <c r="B844" s="67" t="s">
        <v>8529</v>
      </c>
      <c r="C844" s="76">
        <v>44769</v>
      </c>
      <c r="D844" s="89" t="s">
        <v>9387</v>
      </c>
      <c r="E844" s="67" t="s">
        <v>13094</v>
      </c>
      <c r="F844" s="66" t="s">
        <v>3080</v>
      </c>
      <c r="G844" s="45"/>
      <c r="H844" s="45"/>
      <c r="I844" s="45"/>
      <c r="J844" s="45"/>
    </row>
    <row r="845" spans="1:10" ht="14.1" customHeight="1" thickBot="1" x14ac:dyDescent="0.25">
      <c r="A845" s="90"/>
      <c r="B845" s="67" t="s">
        <v>1786</v>
      </c>
      <c r="C845" s="84">
        <f>IF(C844="","",IF(AND(MONTH(C844)&gt;=1,MONTH(C844)&lt;=3),1,IF(AND(MONTH(C844)&gt;=4,MONTH(C844)&lt;=6),2,IF(AND(MONTH(C844)&gt;=7,MONTH(C844)&lt;=9),3,4))))</f>
        <v>3</v>
      </c>
      <c r="D845" s="90"/>
      <c r="E845" s="67" t="s">
        <v>2417</v>
      </c>
      <c r="F845" s="66" t="s">
        <v>11113</v>
      </c>
      <c r="G845" s="45"/>
      <c r="H845" s="45"/>
      <c r="I845" s="45"/>
      <c r="J845" s="45"/>
    </row>
    <row r="846" spans="1:10" ht="14.1" customHeight="1" thickBot="1" x14ac:dyDescent="0.25">
      <c r="A846" s="90"/>
      <c r="B846" s="67" t="s">
        <v>12943</v>
      </c>
      <c r="C846" s="76">
        <v>44770</v>
      </c>
      <c r="D846" s="90"/>
      <c r="E846" s="67" t="s">
        <v>3073</v>
      </c>
      <c r="F846" s="66" t="s">
        <v>11113</v>
      </c>
      <c r="G846" s="45"/>
      <c r="H846" s="45"/>
      <c r="I846" s="45"/>
      <c r="J846" s="45"/>
    </row>
    <row r="847" spans="1:10" ht="14.1" customHeight="1" thickBot="1" x14ac:dyDescent="0.25">
      <c r="A847" s="90"/>
      <c r="B847" s="67" t="s">
        <v>1786</v>
      </c>
      <c r="C847" s="84">
        <f>IF(C846="","",IF(AND(MONTH(C846)&gt;=1,MONTH(C846)&lt;=3),1,IF(AND(MONTH(C846)&gt;=4,MONTH(C846)&lt;=6),2,IF(AND(MONTH(C846)&gt;=7,MONTH(C846)&lt;=9),3,4))))</f>
        <v>3</v>
      </c>
      <c r="D847" s="90"/>
      <c r="E847" s="67" t="s">
        <v>13193</v>
      </c>
      <c r="F847" s="66" t="s">
        <v>11113</v>
      </c>
      <c r="G847" s="45"/>
      <c r="H847" s="45"/>
      <c r="I847" s="45"/>
      <c r="J847" s="45"/>
    </row>
    <row r="848" spans="1:10" ht="14.1" customHeight="1" thickBot="1" x14ac:dyDescent="0.25">
      <c r="A848" s="45"/>
      <c r="B848" s="45"/>
      <c r="C848" s="45"/>
      <c r="D848" s="45"/>
      <c r="E848" s="45"/>
      <c r="F848" s="45"/>
      <c r="G848" s="45"/>
      <c r="H848" s="45"/>
      <c r="I848" s="45"/>
      <c r="J848" s="45"/>
    </row>
    <row r="849" spans="1:10" ht="14.1" customHeight="1" thickBot="1" x14ac:dyDescent="0.25">
      <c r="A849" s="72" t="s">
        <v>15735</v>
      </c>
      <c r="B849" s="72" t="s">
        <v>16146</v>
      </c>
      <c r="C849" s="72" t="s">
        <v>15641</v>
      </c>
      <c r="D849" s="72" t="s">
        <v>15251</v>
      </c>
      <c r="E849" s="72" t="s">
        <v>6933</v>
      </c>
      <c r="F849" s="72" t="s">
        <v>15280</v>
      </c>
      <c r="G849" s="45"/>
      <c r="H849" s="45"/>
      <c r="I849" s="45"/>
      <c r="J849" s="45"/>
    </row>
    <row r="850" spans="1:10" ht="14.1" customHeight="1" x14ac:dyDescent="0.2">
      <c r="A850" s="81">
        <v>26121609</v>
      </c>
      <c r="B850" s="69" t="str">
        <f ca="1">IFERROR(INDEX(UNSPSCDes,MATCH(INDIRECT(ADDRESS(ROW(),COLUMN()-1,4)),UNSPSCCode,0)),"")</f>
        <v>Cable de redes</v>
      </c>
      <c r="C850" s="81" t="s">
        <v>1449</v>
      </c>
      <c r="D850" s="81">
        <v>1</v>
      </c>
      <c r="E850" s="71">
        <v>6700</v>
      </c>
      <c r="F850" s="70">
        <f ca="1">INDIRECT(ADDRESS(ROW(),COLUMN()-2,4))*INDIRECT(ADDRESS(ROW(),COLUMN()-1,4))</f>
        <v>6700</v>
      </c>
      <c r="G850" s="45"/>
      <c r="H850" s="45"/>
      <c r="I850" s="45"/>
      <c r="J850" s="45"/>
    </row>
    <row r="851" spans="1:10" ht="13.5" customHeight="1" x14ac:dyDescent="0.2">
      <c r="A851" s="81">
        <v>26121609</v>
      </c>
      <c r="B851" s="69" t="str">
        <f ca="1">IFERROR(INDEX(UNSPSCDes,MATCH(INDIRECT(ADDRESS(ROW(),COLUMN()-1,4)),UNSPSCCode,0)),"")</f>
        <v>Cable de redes</v>
      </c>
      <c r="C851" s="81" t="s">
        <v>1449</v>
      </c>
      <c r="D851" s="81">
        <v>2</v>
      </c>
      <c r="E851" s="71">
        <v>3000</v>
      </c>
      <c r="F851" s="70">
        <f ca="1">INDIRECT(ADDRESS(ROW(),COLUMN()-2,4))*INDIRECT(ADDRESS(ROW(),COLUMN()-1,4))</f>
        <v>6000</v>
      </c>
      <c r="G851" s="45"/>
      <c r="H851" s="45"/>
      <c r="I851" s="45"/>
      <c r="J851" s="45"/>
    </row>
    <row r="852" spans="1:10" ht="13.5" customHeight="1" x14ac:dyDescent="0.2">
      <c r="A852" s="81">
        <v>39111705</v>
      </c>
      <c r="B852" s="69" t="str">
        <f ca="1">IFERROR(INDEX(UNSPSCDes,MATCH(INDIRECT(ADDRESS(ROW(),COLUMN()-1,4)),UNSPSCCode,0)),"")</f>
        <v>Barras fluorescentes o de iluminación</v>
      </c>
      <c r="C852" s="81" t="s">
        <v>1449</v>
      </c>
      <c r="D852" s="81">
        <v>24</v>
      </c>
      <c r="E852" s="71">
        <v>600</v>
      </c>
      <c r="F852" s="70">
        <f ca="1">INDIRECT(ADDRESS(ROW(),COLUMN()-2,4))*INDIRECT(ADDRESS(ROW(),COLUMN()-1,4))</f>
        <v>14400</v>
      </c>
      <c r="G852" s="45"/>
      <c r="H852" s="45"/>
      <c r="I852" s="45"/>
      <c r="J852" s="45"/>
    </row>
    <row r="853" spans="1:10" ht="13.5" customHeight="1" x14ac:dyDescent="0.2">
      <c r="A853" s="81">
        <v>31211508</v>
      </c>
      <c r="B853" s="69" t="str">
        <f ca="1">IFERROR(INDEX(UNSPSCDes,MATCH(INDIRECT(ADDRESS(ROW(),COLUMN()-1,4)),UNSPSCCode,0)),"")</f>
        <v>Pinturas acrílicas</v>
      </c>
      <c r="C853" s="81" t="s">
        <v>1449</v>
      </c>
      <c r="D853" s="81">
        <v>50</v>
      </c>
      <c r="E853" s="71">
        <v>850</v>
      </c>
      <c r="F853" s="70">
        <f ca="1">INDIRECT(ADDRESS(ROW(),COLUMN()-2,4))*INDIRECT(ADDRESS(ROW(),COLUMN()-1,4))</f>
        <v>42500</v>
      </c>
      <c r="G853" s="45"/>
      <c r="H853" s="45"/>
      <c r="I853" s="45"/>
      <c r="J853" s="45"/>
    </row>
    <row r="854" spans="1:10" ht="14.1" customHeight="1" x14ac:dyDescent="0.2">
      <c r="A854" s="45"/>
      <c r="B854" s="45"/>
      <c r="C854" s="45"/>
      <c r="D854" s="45"/>
      <c r="E854" s="73" t="s">
        <v>12551</v>
      </c>
      <c r="F854" s="74">
        <f ca="1">SUM(Table342[MONTO TOTAL ESTIMADO])</f>
        <v>69600</v>
      </c>
      <c r="G854" s="45"/>
      <c r="H854" s="45" t="str">
        <f>C843</f>
        <v>Bienes</v>
      </c>
      <c r="I854" s="45" t="str">
        <f>E843</f>
        <v>Sí</v>
      </c>
      <c r="J854" s="45" t="str">
        <f>D843</f>
        <v>Compras por debajo del Umbral</v>
      </c>
    </row>
    <row r="855" spans="1:10" ht="14.1" customHeight="1" thickBot="1" x14ac:dyDescent="0.3"/>
    <row r="856" spans="1:10" ht="33.75" customHeight="1" thickBot="1" x14ac:dyDescent="0.25">
      <c r="A856" s="64" t="s">
        <v>16383</v>
      </c>
      <c r="B856" s="64" t="s">
        <v>161</v>
      </c>
      <c r="C856" s="64" t="s">
        <v>11725</v>
      </c>
      <c r="D856" s="64" t="s">
        <v>14379</v>
      </c>
      <c r="E856" s="64" t="s">
        <v>10963</v>
      </c>
      <c r="F856" s="64" t="s">
        <v>11096</v>
      </c>
      <c r="G856" s="45"/>
      <c r="H856" s="45"/>
      <c r="I856" s="45"/>
      <c r="J856" s="45"/>
    </row>
    <row r="857" spans="1:10" ht="13.5" customHeight="1" thickBot="1" x14ac:dyDescent="0.25">
      <c r="A857" s="66" t="s">
        <v>18859</v>
      </c>
      <c r="B857" s="66" t="s">
        <v>18860</v>
      </c>
      <c r="C857" s="66" t="s">
        <v>6799</v>
      </c>
      <c r="D857" s="66" t="s">
        <v>1875</v>
      </c>
      <c r="E857" s="66" t="s">
        <v>17854</v>
      </c>
      <c r="F857" s="66"/>
      <c r="G857" s="45"/>
      <c r="H857" s="45"/>
      <c r="I857" s="45"/>
      <c r="J857" s="45"/>
    </row>
    <row r="858" spans="1:10" ht="14.1" customHeight="1" thickBot="1" x14ac:dyDescent="0.25">
      <c r="A858" s="89" t="s">
        <v>14829</v>
      </c>
      <c r="B858" s="67" t="s">
        <v>8529</v>
      </c>
      <c r="C858" s="76">
        <v>44851</v>
      </c>
      <c r="D858" s="89" t="s">
        <v>9387</v>
      </c>
      <c r="E858" s="67" t="s">
        <v>13094</v>
      </c>
      <c r="F858" s="66" t="s">
        <v>3080</v>
      </c>
      <c r="G858" s="45"/>
      <c r="H858" s="45"/>
      <c r="I858" s="45"/>
      <c r="J858" s="45"/>
    </row>
    <row r="859" spans="1:10" ht="14.1" customHeight="1" thickBot="1" x14ac:dyDescent="0.25">
      <c r="A859" s="90"/>
      <c r="B859" s="67" t="s">
        <v>1786</v>
      </c>
      <c r="C859" s="84">
        <f>IF(C858="","",IF(AND(MONTH(C858)&gt;=1,MONTH(C858)&lt;=3),1,IF(AND(MONTH(C858)&gt;=4,MONTH(C858)&lt;=6),2,IF(AND(MONTH(C858)&gt;=7,MONTH(C858)&lt;=9),3,4))))</f>
        <v>4</v>
      </c>
      <c r="D859" s="90"/>
      <c r="E859" s="67" t="s">
        <v>2417</v>
      </c>
      <c r="F859" s="66" t="s">
        <v>11113</v>
      </c>
      <c r="G859" s="45"/>
      <c r="H859" s="45"/>
      <c r="I859" s="45"/>
      <c r="J859" s="45"/>
    </row>
    <row r="860" spans="1:10" ht="14.1" customHeight="1" thickBot="1" x14ac:dyDescent="0.25">
      <c r="A860" s="90"/>
      <c r="B860" s="67" t="s">
        <v>12943</v>
      </c>
      <c r="C860" s="76">
        <v>44852</v>
      </c>
      <c r="D860" s="90"/>
      <c r="E860" s="67" t="s">
        <v>3073</v>
      </c>
      <c r="F860" s="66" t="s">
        <v>11113</v>
      </c>
      <c r="G860" s="45"/>
      <c r="H860" s="45"/>
      <c r="I860" s="45"/>
      <c r="J860" s="45"/>
    </row>
    <row r="861" spans="1:10" ht="14.1" customHeight="1" thickBot="1" x14ac:dyDescent="0.25">
      <c r="A861" s="90"/>
      <c r="B861" s="67" t="s">
        <v>1786</v>
      </c>
      <c r="C861" s="84">
        <f>IF(C860="","",IF(AND(MONTH(C860)&gt;=1,MONTH(C860)&lt;=3),1,IF(AND(MONTH(C860)&gt;=4,MONTH(C860)&lt;=6),2,IF(AND(MONTH(C860)&gt;=7,MONTH(C860)&lt;=9),3,4))))</f>
        <v>4</v>
      </c>
      <c r="D861" s="90"/>
      <c r="E861" s="67" t="s">
        <v>13193</v>
      </c>
      <c r="F861" s="66" t="s">
        <v>11113</v>
      </c>
      <c r="G861" s="45"/>
      <c r="H861" s="45"/>
      <c r="I861" s="45"/>
      <c r="J861" s="45"/>
    </row>
    <row r="862" spans="1:10" ht="14.1" customHeight="1" thickBot="1" x14ac:dyDescent="0.25">
      <c r="A862" s="45"/>
      <c r="B862" s="45"/>
      <c r="C862" s="45"/>
      <c r="D862" s="45"/>
      <c r="E862" s="45"/>
      <c r="F862" s="45"/>
      <c r="G862" s="45"/>
      <c r="H862" s="45"/>
      <c r="I862" s="45"/>
      <c r="J862" s="45"/>
    </row>
    <row r="863" spans="1:10" ht="14.1" customHeight="1" thickBot="1" x14ac:dyDescent="0.25">
      <c r="A863" s="72" t="s">
        <v>15735</v>
      </c>
      <c r="B863" s="72" t="s">
        <v>16146</v>
      </c>
      <c r="C863" s="72" t="s">
        <v>15641</v>
      </c>
      <c r="D863" s="72" t="s">
        <v>15251</v>
      </c>
      <c r="E863" s="72" t="s">
        <v>6933</v>
      </c>
      <c r="F863" s="72" t="s">
        <v>15280</v>
      </c>
      <c r="G863" s="45"/>
      <c r="H863" s="45"/>
      <c r="I863" s="45"/>
      <c r="J863" s="45"/>
    </row>
    <row r="864" spans="1:10" ht="13.5" customHeight="1" x14ac:dyDescent="0.2">
      <c r="A864" s="81">
        <v>82151704</v>
      </c>
      <c r="B864" s="69" t="str">
        <f ca="1">IFERROR(INDEX(UNSPSCDes,MATCH(INDIRECT(ADDRESS(ROW(),COLUMN()-1,4)),UNSPSCCode,0)),"")</f>
        <v>Servicios de músicos</v>
      </c>
      <c r="C864" s="81" t="s">
        <v>1449</v>
      </c>
      <c r="D864" s="81">
        <v>7</v>
      </c>
      <c r="E864" s="71">
        <v>200000</v>
      </c>
      <c r="F864" s="70">
        <f ca="1">INDIRECT(ADDRESS(ROW(),COLUMN()-2,4))*INDIRECT(ADDRESS(ROW(),COLUMN()-1,4))</f>
        <v>1400000</v>
      </c>
      <c r="G864" s="45"/>
      <c r="H864" s="45"/>
      <c r="I864" s="45"/>
      <c r="J864" s="45"/>
    </row>
    <row r="865" spans="1:10" ht="13.5" customHeight="1" x14ac:dyDescent="0.2">
      <c r="A865" s="81">
        <v>90101601</v>
      </c>
      <c r="B865" s="69" t="str">
        <f ca="1">IFERROR(INDEX(UNSPSCDes,MATCH(INDIRECT(ADDRESS(ROW(),COLUMN()-1,4)),UNSPSCCode,0)),"")</f>
        <v>Instalaciones para banquetes</v>
      </c>
      <c r="C865" s="81" t="s">
        <v>1449</v>
      </c>
      <c r="D865" s="81">
        <v>7</v>
      </c>
      <c r="E865" s="71">
        <v>50000</v>
      </c>
      <c r="F865" s="70">
        <f ca="1">INDIRECT(ADDRESS(ROW(),COLUMN()-2,4))*INDIRECT(ADDRESS(ROW(),COLUMN()-1,4))</f>
        <v>350000</v>
      </c>
      <c r="G865" s="45"/>
      <c r="H865" s="45"/>
      <c r="I865" s="45"/>
      <c r="J865" s="45"/>
    </row>
    <row r="866" spans="1:10" ht="13.5" customHeight="1" x14ac:dyDescent="0.2">
      <c r="A866" s="81">
        <v>82151704</v>
      </c>
      <c r="B866" s="69" t="str">
        <f ca="1">IFERROR(INDEX(UNSPSCDes,MATCH(INDIRECT(ADDRESS(ROW(),COLUMN()-1,4)),UNSPSCCode,0)),"")</f>
        <v>Servicios de músicos</v>
      </c>
      <c r="C866" s="81" t="s">
        <v>1449</v>
      </c>
      <c r="D866" s="81">
        <v>1</v>
      </c>
      <c r="E866" s="71">
        <v>500000</v>
      </c>
      <c r="F866" s="70">
        <f ca="1">INDIRECT(ADDRESS(ROW(),COLUMN()-2,4))*INDIRECT(ADDRESS(ROW(),COLUMN()-1,4))</f>
        <v>500000</v>
      </c>
      <c r="G866" s="45"/>
      <c r="H866" s="45"/>
      <c r="I866" s="45"/>
      <c r="J866" s="45"/>
    </row>
    <row r="867" spans="1:10" ht="13.5" customHeight="1" x14ac:dyDescent="0.2">
      <c r="A867" s="81">
        <v>90101601</v>
      </c>
      <c r="B867" s="69" t="str">
        <f ca="1">IFERROR(INDEX(UNSPSCDes,MATCH(INDIRECT(ADDRESS(ROW(),COLUMN()-1,4)),UNSPSCCode,0)),"")</f>
        <v>Instalaciones para banquetes</v>
      </c>
      <c r="C867" s="81" t="s">
        <v>1449</v>
      </c>
      <c r="D867" s="81">
        <v>1</v>
      </c>
      <c r="E867" s="71">
        <v>200000</v>
      </c>
      <c r="F867" s="70">
        <f ca="1">INDIRECT(ADDRESS(ROW(),COLUMN()-2,4))*INDIRECT(ADDRESS(ROW(),COLUMN()-1,4))</f>
        <v>200000</v>
      </c>
      <c r="G867" s="45"/>
      <c r="H867" s="45"/>
      <c r="I867" s="45"/>
      <c r="J867" s="45"/>
    </row>
    <row r="868" spans="1:10" ht="14.1" customHeight="1" x14ac:dyDescent="0.2">
      <c r="A868" s="45"/>
      <c r="B868" s="45"/>
      <c r="C868" s="45"/>
      <c r="D868" s="45"/>
      <c r="E868" s="73" t="s">
        <v>12551</v>
      </c>
      <c r="F868" s="74">
        <f ca="1">SUM(Table343[MONTO TOTAL ESTIMADO])</f>
        <v>2450000</v>
      </c>
      <c r="G868" s="45"/>
      <c r="H868" s="45" t="str">
        <f>C857</f>
        <v>Servicios</v>
      </c>
      <c r="I868" s="45" t="str">
        <f>E857</f>
        <v>No</v>
      </c>
      <c r="J868" s="45" t="str">
        <f>D857</f>
        <v>Comparacion de Precios</v>
      </c>
    </row>
    <row r="869" spans="1:10" ht="14.1" customHeight="1" thickBot="1" x14ac:dyDescent="0.3"/>
    <row r="870" spans="1:10" ht="33.75" customHeight="1" thickBot="1" x14ac:dyDescent="0.25">
      <c r="A870" s="64" t="s">
        <v>16383</v>
      </c>
      <c r="B870" s="64" t="s">
        <v>161</v>
      </c>
      <c r="C870" s="64" t="s">
        <v>11725</v>
      </c>
      <c r="D870" s="64" t="s">
        <v>14379</v>
      </c>
      <c r="E870" s="64" t="s">
        <v>10963</v>
      </c>
      <c r="F870" s="64" t="s">
        <v>11096</v>
      </c>
      <c r="G870" s="45"/>
      <c r="H870" s="45"/>
      <c r="I870" s="45"/>
      <c r="J870" s="45"/>
    </row>
    <row r="871" spans="1:10" ht="13.5" customHeight="1" thickBot="1" x14ac:dyDescent="0.25">
      <c r="A871" s="66" t="s">
        <v>18861</v>
      </c>
      <c r="B871" s="66" t="s">
        <v>18862</v>
      </c>
      <c r="C871" s="66" t="s">
        <v>6799</v>
      </c>
      <c r="D871" s="66" t="s">
        <v>10172</v>
      </c>
      <c r="E871" s="66" t="s">
        <v>8856</v>
      </c>
      <c r="F871" s="66"/>
      <c r="G871" s="45"/>
      <c r="H871" s="45"/>
      <c r="I871" s="45"/>
      <c r="J871" s="45"/>
    </row>
    <row r="872" spans="1:10" ht="14.1" customHeight="1" thickBot="1" x14ac:dyDescent="0.25">
      <c r="A872" s="89" t="s">
        <v>14829</v>
      </c>
      <c r="B872" s="67" t="s">
        <v>8529</v>
      </c>
      <c r="C872" s="76">
        <v>44762</v>
      </c>
      <c r="D872" s="89" t="s">
        <v>9387</v>
      </c>
      <c r="E872" s="67" t="s">
        <v>13094</v>
      </c>
      <c r="F872" s="66" t="s">
        <v>3080</v>
      </c>
      <c r="G872" s="45"/>
      <c r="H872" s="45"/>
      <c r="I872" s="45"/>
      <c r="J872" s="45"/>
    </row>
    <row r="873" spans="1:10" ht="14.1" customHeight="1" thickBot="1" x14ac:dyDescent="0.25">
      <c r="A873" s="90"/>
      <c r="B873" s="67" t="s">
        <v>1786</v>
      </c>
      <c r="C873" s="84">
        <f>IF(C872="","",IF(AND(MONTH(C872)&gt;=1,MONTH(C872)&lt;=3),1,IF(AND(MONTH(C872)&gt;=4,MONTH(C872)&lt;=6),2,IF(AND(MONTH(C872)&gt;=7,MONTH(C872)&lt;=9),3,4))))</f>
        <v>3</v>
      </c>
      <c r="D873" s="90"/>
      <c r="E873" s="67" t="s">
        <v>2417</v>
      </c>
      <c r="F873" s="66" t="s">
        <v>11113</v>
      </c>
      <c r="G873" s="45"/>
      <c r="H873" s="45"/>
      <c r="I873" s="45"/>
      <c r="J873" s="45"/>
    </row>
    <row r="874" spans="1:10" ht="14.1" customHeight="1" thickBot="1" x14ac:dyDescent="0.25">
      <c r="A874" s="90"/>
      <c r="B874" s="67" t="s">
        <v>12943</v>
      </c>
      <c r="C874" s="76">
        <v>44763</v>
      </c>
      <c r="D874" s="90"/>
      <c r="E874" s="67" t="s">
        <v>3073</v>
      </c>
      <c r="F874" s="66" t="s">
        <v>11113</v>
      </c>
      <c r="G874" s="45"/>
      <c r="H874" s="45"/>
      <c r="I874" s="45"/>
      <c r="J874" s="45"/>
    </row>
    <row r="875" spans="1:10" ht="14.1" customHeight="1" thickBot="1" x14ac:dyDescent="0.25">
      <c r="A875" s="90"/>
      <c r="B875" s="67" t="s">
        <v>1786</v>
      </c>
      <c r="C875" s="84">
        <f>IF(C874="","",IF(AND(MONTH(C874)&gt;=1,MONTH(C874)&lt;=3),1,IF(AND(MONTH(C874)&gt;=4,MONTH(C874)&lt;=6),2,IF(AND(MONTH(C874)&gt;=7,MONTH(C874)&lt;=9),3,4))))</f>
        <v>3</v>
      </c>
      <c r="D875" s="90"/>
      <c r="E875" s="67" t="s">
        <v>13193</v>
      </c>
      <c r="F875" s="66" t="s">
        <v>11113</v>
      </c>
      <c r="G875" s="45"/>
      <c r="H875" s="45"/>
      <c r="I875" s="45"/>
      <c r="J875" s="45"/>
    </row>
    <row r="876" spans="1:10" ht="14.1" customHeight="1" thickBot="1" x14ac:dyDescent="0.25">
      <c r="A876" s="45"/>
      <c r="B876" s="45"/>
      <c r="C876" s="45"/>
      <c r="D876" s="45"/>
      <c r="E876" s="45"/>
      <c r="F876" s="45"/>
      <c r="G876" s="45"/>
      <c r="H876" s="45"/>
      <c r="I876" s="45"/>
      <c r="J876" s="45"/>
    </row>
    <row r="877" spans="1:10" ht="14.1" customHeight="1" thickBot="1" x14ac:dyDescent="0.25">
      <c r="A877" s="72" t="s">
        <v>15735</v>
      </c>
      <c r="B877" s="72" t="s">
        <v>16146</v>
      </c>
      <c r="C877" s="72" t="s">
        <v>15641</v>
      </c>
      <c r="D877" s="72" t="s">
        <v>15251</v>
      </c>
      <c r="E877" s="72" t="s">
        <v>6933</v>
      </c>
      <c r="F877" s="72" t="s">
        <v>15280</v>
      </c>
      <c r="G877" s="45"/>
      <c r="H877" s="45"/>
      <c r="I877" s="45"/>
      <c r="J877" s="45"/>
    </row>
    <row r="878" spans="1:10" ht="13.5" customHeight="1" x14ac:dyDescent="0.2">
      <c r="A878" s="81">
        <v>72102004</v>
      </c>
      <c r="B878" s="69" t="str">
        <f ca="1">IFERROR(INDEX(UNSPSCDes,MATCH(INDIRECT(ADDRESS(ROW(),COLUMN()-1,4)),UNSPSCCode,0)),"")</f>
        <v>Impermeabilización</v>
      </c>
      <c r="C878" s="81" t="s">
        <v>1449</v>
      </c>
      <c r="D878" s="81">
        <v>1</v>
      </c>
      <c r="E878" s="71">
        <v>125000</v>
      </c>
      <c r="F878" s="70">
        <f ca="1">INDIRECT(ADDRESS(ROW(),COLUMN()-2,4))*INDIRECT(ADDRESS(ROW(),COLUMN()-1,4))</f>
        <v>125000</v>
      </c>
      <c r="G878" s="45"/>
      <c r="H878" s="45"/>
      <c r="I878" s="45"/>
      <c r="J878" s="45"/>
    </row>
    <row r="879" spans="1:10" ht="14.1" customHeight="1" x14ac:dyDescent="0.2">
      <c r="A879" s="45"/>
      <c r="B879" s="45"/>
      <c r="C879" s="45"/>
      <c r="D879" s="45"/>
      <c r="E879" s="73" t="s">
        <v>12551</v>
      </c>
      <c r="F879" s="74">
        <f ca="1">SUM(Table344[MONTO TOTAL ESTIMADO])</f>
        <v>125000</v>
      </c>
      <c r="G879" s="45"/>
      <c r="H879" s="45" t="str">
        <f>C871</f>
        <v>Servicios</v>
      </c>
      <c r="I879" s="45" t="str">
        <f>E871</f>
        <v>Sí</v>
      </c>
      <c r="J879" s="45" t="str">
        <f>D871</f>
        <v>Compras por debajo del Umbral</v>
      </c>
    </row>
    <row r="880" spans="1:10" ht="14.1" customHeight="1" thickBot="1" x14ac:dyDescent="0.3"/>
    <row r="881" spans="1:10" ht="33.75" customHeight="1" thickBot="1" x14ac:dyDescent="0.25">
      <c r="A881" s="64" t="s">
        <v>16383</v>
      </c>
      <c r="B881" s="64" t="s">
        <v>161</v>
      </c>
      <c r="C881" s="64" t="s">
        <v>11725</v>
      </c>
      <c r="D881" s="64" t="s">
        <v>14379</v>
      </c>
      <c r="E881" s="64" t="s">
        <v>10963</v>
      </c>
      <c r="F881" s="64" t="s">
        <v>11096</v>
      </c>
      <c r="G881" s="45"/>
      <c r="H881" s="45"/>
      <c r="I881" s="45"/>
      <c r="J881" s="45"/>
    </row>
    <row r="882" spans="1:10" ht="13.5" customHeight="1" thickBot="1" x14ac:dyDescent="0.25">
      <c r="A882" s="66" t="s">
        <v>18864</v>
      </c>
      <c r="B882" s="66" t="s">
        <v>18865</v>
      </c>
      <c r="C882" s="66" t="s">
        <v>17798</v>
      </c>
      <c r="D882" s="66" t="s">
        <v>1875</v>
      </c>
      <c r="E882" s="66" t="s">
        <v>17854</v>
      </c>
      <c r="F882" s="66"/>
      <c r="G882" s="45"/>
      <c r="H882" s="45"/>
      <c r="I882" s="45"/>
      <c r="J882" s="45"/>
    </row>
    <row r="883" spans="1:10" ht="14.1" customHeight="1" thickBot="1" x14ac:dyDescent="0.25">
      <c r="A883" s="89" t="s">
        <v>14829</v>
      </c>
      <c r="B883" s="67" t="s">
        <v>8529</v>
      </c>
      <c r="C883" s="76">
        <v>44671</v>
      </c>
      <c r="D883" s="89" t="s">
        <v>9387</v>
      </c>
      <c r="E883" s="67" t="s">
        <v>13094</v>
      </c>
      <c r="F883" s="66" t="s">
        <v>3080</v>
      </c>
      <c r="G883" s="45"/>
      <c r="H883" s="45"/>
      <c r="I883" s="45"/>
      <c r="J883" s="45"/>
    </row>
    <row r="884" spans="1:10" ht="14.1" customHeight="1" thickBot="1" x14ac:dyDescent="0.25">
      <c r="A884" s="90"/>
      <c r="B884" s="67" t="s">
        <v>1786</v>
      </c>
      <c r="C884" s="84">
        <f>IF(C883="","",IF(AND(MONTH(C883)&gt;=1,MONTH(C883)&lt;=3),1,IF(AND(MONTH(C883)&gt;=4,MONTH(C883)&lt;=6),2,IF(AND(MONTH(C883)&gt;=7,MONTH(C883)&lt;=9),3,4))))</f>
        <v>2</v>
      </c>
      <c r="D884" s="90"/>
      <c r="E884" s="67" t="s">
        <v>2417</v>
      </c>
      <c r="F884" s="66" t="s">
        <v>11113</v>
      </c>
      <c r="G884" s="45"/>
      <c r="H884" s="45"/>
      <c r="I884" s="45"/>
      <c r="J884" s="45"/>
    </row>
    <row r="885" spans="1:10" ht="14.1" customHeight="1" thickBot="1" x14ac:dyDescent="0.25">
      <c r="A885" s="90"/>
      <c r="B885" s="67" t="s">
        <v>12943</v>
      </c>
      <c r="C885" s="76">
        <v>44672</v>
      </c>
      <c r="D885" s="90"/>
      <c r="E885" s="67" t="s">
        <v>3073</v>
      </c>
      <c r="F885" s="66" t="s">
        <v>11113</v>
      </c>
      <c r="G885" s="45"/>
      <c r="H885" s="45"/>
      <c r="I885" s="45"/>
      <c r="J885" s="45"/>
    </row>
    <row r="886" spans="1:10" ht="14.1" customHeight="1" thickBot="1" x14ac:dyDescent="0.25">
      <c r="A886" s="90"/>
      <c r="B886" s="67" t="s">
        <v>1786</v>
      </c>
      <c r="C886" s="84">
        <f>IF(C885="","",IF(AND(MONTH(C885)&gt;=1,MONTH(C885)&lt;=3),1,IF(AND(MONTH(C885)&gt;=4,MONTH(C885)&lt;=6),2,IF(AND(MONTH(C885)&gt;=7,MONTH(C885)&lt;=9),3,4))))</f>
        <v>2</v>
      </c>
      <c r="D886" s="90"/>
      <c r="E886" s="67" t="s">
        <v>13193</v>
      </c>
      <c r="F886" s="66" t="s">
        <v>11113</v>
      </c>
      <c r="G886" s="45"/>
      <c r="H886" s="45"/>
      <c r="I886" s="45"/>
      <c r="J886" s="45"/>
    </row>
    <row r="887" spans="1:10" ht="14.1" customHeight="1" thickBot="1" x14ac:dyDescent="0.25">
      <c r="A887" s="45"/>
      <c r="B887" s="45"/>
      <c r="C887" s="45"/>
      <c r="D887" s="45"/>
      <c r="E887" s="45"/>
      <c r="F887" s="45"/>
      <c r="G887" s="45"/>
      <c r="H887" s="45"/>
      <c r="I887" s="45"/>
      <c r="J887" s="45"/>
    </row>
    <row r="888" spans="1:10" ht="14.1" customHeight="1" thickBot="1" x14ac:dyDescent="0.25">
      <c r="A888" s="72" t="s">
        <v>15735</v>
      </c>
      <c r="B888" s="72" t="s">
        <v>16146</v>
      </c>
      <c r="C888" s="72" t="s">
        <v>15641</v>
      </c>
      <c r="D888" s="72" t="s">
        <v>15251</v>
      </c>
      <c r="E888" s="72" t="s">
        <v>6933</v>
      </c>
      <c r="F888" s="72" t="s">
        <v>15280</v>
      </c>
      <c r="G888" s="45"/>
      <c r="H888" s="45"/>
      <c r="I888" s="45"/>
      <c r="J888" s="45"/>
    </row>
    <row r="889" spans="1:10" ht="13.5" customHeight="1" x14ac:dyDescent="0.2">
      <c r="A889" s="81">
        <v>43222805</v>
      </c>
      <c r="B889" s="69" t="str">
        <f t="shared" ref="B889:B902" ca="1" si="34">IFERROR(INDEX(UNSPSCDes,MATCH(INDIRECT(ADDRESS(ROW(),COLUMN()-1,4)),UNSPSCCode,0)),"")</f>
        <v>Equipo de central telefónica privada pbx</v>
      </c>
      <c r="C889" s="81" t="s">
        <v>1449</v>
      </c>
      <c r="D889" s="81">
        <v>2</v>
      </c>
      <c r="E889" s="71">
        <v>5000</v>
      </c>
      <c r="F889" s="70">
        <f t="shared" ref="F889:F902" ca="1" si="35">INDIRECT(ADDRESS(ROW(),COLUMN()-2,4))*INDIRECT(ADDRESS(ROW(),COLUMN()-1,4))</f>
        <v>10000</v>
      </c>
      <c r="G889" s="45"/>
      <c r="H889" s="45"/>
      <c r="I889" s="45"/>
      <c r="J889" s="45"/>
    </row>
    <row r="890" spans="1:10" ht="13.5" customHeight="1" x14ac:dyDescent="0.2">
      <c r="A890" s="81">
        <v>43211507</v>
      </c>
      <c r="B890" s="69" t="str">
        <f t="shared" ca="1" si="34"/>
        <v>Computadores de escritorio</v>
      </c>
      <c r="C890" s="81" t="s">
        <v>1449</v>
      </c>
      <c r="D890" s="81">
        <v>10</v>
      </c>
      <c r="E890" s="71">
        <v>60000</v>
      </c>
      <c r="F890" s="70">
        <f t="shared" ca="1" si="35"/>
        <v>600000</v>
      </c>
      <c r="G890" s="45"/>
      <c r="H890" s="45"/>
      <c r="I890" s="45"/>
      <c r="J890" s="45"/>
    </row>
    <row r="891" spans="1:10" ht="13.5" customHeight="1" x14ac:dyDescent="0.2">
      <c r="A891" s="81">
        <v>43211711</v>
      </c>
      <c r="B891" s="69" t="str">
        <f t="shared" ca="1" si="34"/>
        <v>Escáneres</v>
      </c>
      <c r="C891" s="81" t="s">
        <v>1449</v>
      </c>
      <c r="D891" s="81">
        <v>4</v>
      </c>
      <c r="E891" s="71">
        <v>30000</v>
      </c>
      <c r="F891" s="70">
        <f t="shared" ca="1" si="35"/>
        <v>120000</v>
      </c>
      <c r="G891" s="45"/>
      <c r="H891" s="45"/>
      <c r="I891" s="45"/>
      <c r="J891" s="45"/>
    </row>
    <row r="892" spans="1:10" ht="13.5" customHeight="1" x14ac:dyDescent="0.2">
      <c r="A892" s="81">
        <v>39121011</v>
      </c>
      <c r="B892" s="69" t="str">
        <f t="shared" ca="1" si="34"/>
        <v>Fuentes ininterrumpibles de potencia</v>
      </c>
      <c r="C892" s="81" t="s">
        <v>1449</v>
      </c>
      <c r="D892" s="81">
        <v>25</v>
      </c>
      <c r="E892" s="71">
        <v>4500</v>
      </c>
      <c r="F892" s="70">
        <f t="shared" ca="1" si="35"/>
        <v>112500</v>
      </c>
      <c r="G892" s="45"/>
      <c r="H892" s="45"/>
      <c r="I892" s="45"/>
      <c r="J892" s="45"/>
    </row>
    <row r="893" spans="1:10" ht="13.5" customHeight="1" x14ac:dyDescent="0.2">
      <c r="A893" s="81">
        <v>43211708</v>
      </c>
      <c r="B893" s="69" t="str">
        <f t="shared" ca="1" si="34"/>
        <v>Mouse o bola de seguimiento para computador</v>
      </c>
      <c r="C893" s="81" t="s">
        <v>1449</v>
      </c>
      <c r="D893" s="81">
        <v>10</v>
      </c>
      <c r="E893" s="71">
        <v>500</v>
      </c>
      <c r="F893" s="70">
        <f t="shared" ca="1" si="35"/>
        <v>5000</v>
      </c>
      <c r="G893" s="45"/>
      <c r="H893" s="45"/>
      <c r="I893" s="45"/>
      <c r="J893" s="45"/>
    </row>
    <row r="894" spans="1:10" ht="13.5" customHeight="1" x14ac:dyDescent="0.2">
      <c r="A894" s="81">
        <v>43211706</v>
      </c>
      <c r="B894" s="69" t="str">
        <f t="shared" ca="1" si="34"/>
        <v>Teclados</v>
      </c>
      <c r="C894" s="81" t="s">
        <v>1449</v>
      </c>
      <c r="D894" s="81">
        <v>10</v>
      </c>
      <c r="E894" s="71">
        <v>800</v>
      </c>
      <c r="F894" s="70">
        <f t="shared" ca="1" si="35"/>
        <v>8000</v>
      </c>
      <c r="G894" s="45"/>
      <c r="H894" s="45"/>
      <c r="I894" s="45"/>
      <c r="J894" s="45"/>
    </row>
    <row r="895" spans="1:10" ht="13.5" customHeight="1" x14ac:dyDescent="0.2">
      <c r="A895" s="81">
        <v>26121609</v>
      </c>
      <c r="B895" s="69" t="str">
        <f t="shared" ca="1" si="34"/>
        <v>Cable de redes</v>
      </c>
      <c r="C895" s="81" t="s">
        <v>16989</v>
      </c>
      <c r="D895" s="81">
        <v>2</v>
      </c>
      <c r="E895" s="71">
        <v>6700</v>
      </c>
      <c r="F895" s="70">
        <f t="shared" ca="1" si="35"/>
        <v>13400</v>
      </c>
      <c r="G895" s="45"/>
      <c r="H895" s="45"/>
      <c r="I895" s="45"/>
      <c r="J895" s="45"/>
    </row>
    <row r="896" spans="1:10" ht="13.5" customHeight="1" x14ac:dyDescent="0.2">
      <c r="A896" s="81">
        <v>26121609</v>
      </c>
      <c r="B896" s="69" t="str">
        <f t="shared" ca="1" si="34"/>
        <v>Cable de redes</v>
      </c>
      <c r="C896" s="81" t="s">
        <v>1449</v>
      </c>
      <c r="D896" s="81">
        <v>1</v>
      </c>
      <c r="E896" s="71">
        <v>3000</v>
      </c>
      <c r="F896" s="70">
        <f t="shared" ca="1" si="35"/>
        <v>3000</v>
      </c>
      <c r="G896" s="45"/>
      <c r="H896" s="45"/>
      <c r="I896" s="45"/>
      <c r="J896" s="45"/>
    </row>
    <row r="897" spans="1:10" ht="13.5" customHeight="1" x14ac:dyDescent="0.2">
      <c r="A897" s="81">
        <v>43211503</v>
      </c>
      <c r="B897" s="69" t="str">
        <f t="shared" ca="1" si="34"/>
        <v>Computadores notebook</v>
      </c>
      <c r="C897" s="81" t="s">
        <v>1449</v>
      </c>
      <c r="D897" s="81">
        <v>3</v>
      </c>
      <c r="E897" s="71">
        <v>35000</v>
      </c>
      <c r="F897" s="70">
        <f t="shared" ca="1" si="35"/>
        <v>105000</v>
      </c>
      <c r="G897" s="45"/>
      <c r="H897" s="45"/>
      <c r="I897" s="45"/>
      <c r="J897" s="45"/>
    </row>
    <row r="898" spans="1:10" ht="13.5" customHeight="1" x14ac:dyDescent="0.2">
      <c r="A898" s="81">
        <v>45111609</v>
      </c>
      <c r="B898" s="69" t="str">
        <f t="shared" ca="1" si="34"/>
        <v>Proyectores multimedia</v>
      </c>
      <c r="C898" s="81" t="s">
        <v>1449</v>
      </c>
      <c r="D898" s="81">
        <v>3</v>
      </c>
      <c r="E898" s="71">
        <v>35000</v>
      </c>
      <c r="F898" s="70">
        <f t="shared" ca="1" si="35"/>
        <v>105000</v>
      </c>
      <c r="G898" s="45"/>
      <c r="H898" s="45"/>
      <c r="I898" s="45"/>
      <c r="J898" s="45"/>
    </row>
    <row r="899" spans="1:10" ht="13.5" customHeight="1" x14ac:dyDescent="0.2">
      <c r="A899" s="81">
        <v>43201803</v>
      </c>
      <c r="B899" s="69" t="str">
        <f t="shared" ca="1" si="34"/>
        <v>Unidades de disco duro</v>
      </c>
      <c r="C899" s="81" t="s">
        <v>1449</v>
      </c>
      <c r="D899" s="81">
        <v>3</v>
      </c>
      <c r="E899" s="71">
        <v>9000</v>
      </c>
      <c r="F899" s="70">
        <f t="shared" ca="1" si="35"/>
        <v>27000</v>
      </c>
      <c r="G899" s="45"/>
      <c r="H899" s="45"/>
      <c r="I899" s="45"/>
      <c r="J899" s="45"/>
    </row>
    <row r="900" spans="1:10" ht="13.5" customHeight="1" x14ac:dyDescent="0.2">
      <c r="A900" s="81">
        <v>44102906</v>
      </c>
      <c r="B900" s="69" t="str">
        <f t="shared" ca="1" si="34"/>
        <v>Kits de limpieza de computadores o equipos de oficina</v>
      </c>
      <c r="C900" s="81" t="s">
        <v>1449</v>
      </c>
      <c r="D900" s="81">
        <v>1</v>
      </c>
      <c r="E900" s="71">
        <v>12000</v>
      </c>
      <c r="F900" s="70">
        <f t="shared" ca="1" si="35"/>
        <v>12000</v>
      </c>
      <c r="G900" s="45"/>
      <c r="H900" s="45"/>
      <c r="I900" s="45"/>
      <c r="J900" s="45"/>
    </row>
    <row r="901" spans="1:10" ht="13.5" customHeight="1" x14ac:dyDescent="0.2">
      <c r="A901" s="81">
        <v>27113203</v>
      </c>
      <c r="B901" s="69" t="str">
        <f t="shared" ca="1" si="34"/>
        <v>Kit de herramienta para computadores</v>
      </c>
      <c r="C901" s="81" t="s">
        <v>1449</v>
      </c>
      <c r="D901" s="81">
        <v>1</v>
      </c>
      <c r="E901" s="71">
        <v>8000</v>
      </c>
      <c r="F901" s="70">
        <f t="shared" ca="1" si="35"/>
        <v>8000</v>
      </c>
      <c r="G901" s="45"/>
      <c r="H901" s="45"/>
      <c r="I901" s="45"/>
      <c r="J901" s="45"/>
    </row>
    <row r="902" spans="1:10" ht="13.5" customHeight="1" x14ac:dyDescent="0.2">
      <c r="A902" s="81">
        <v>43222608</v>
      </c>
      <c r="B902" s="69" t="str">
        <f t="shared" ca="1" si="34"/>
        <v>Repetidores de red</v>
      </c>
      <c r="C902" s="81" t="s">
        <v>1449</v>
      </c>
      <c r="D902" s="81">
        <v>3</v>
      </c>
      <c r="E902" s="71">
        <v>7000</v>
      </c>
      <c r="F902" s="70">
        <f t="shared" ca="1" si="35"/>
        <v>21000</v>
      </c>
      <c r="G902" s="45"/>
      <c r="H902" s="45"/>
      <c r="I902" s="45"/>
      <c r="J902" s="45"/>
    </row>
    <row r="903" spans="1:10" ht="14.1" customHeight="1" x14ac:dyDescent="0.2">
      <c r="A903" s="45"/>
      <c r="B903" s="45"/>
      <c r="C903" s="45"/>
      <c r="D903" s="45"/>
      <c r="E903" s="73" t="s">
        <v>12551</v>
      </c>
      <c r="F903" s="74">
        <f ca="1">SUM(Table345[MONTO TOTAL ESTIMADO])</f>
        <v>1149900</v>
      </c>
      <c r="G903" s="45"/>
      <c r="H903" s="45" t="str">
        <f>C882</f>
        <v>Bienes</v>
      </c>
      <c r="I903" s="45" t="str">
        <f>E882</f>
        <v>No</v>
      </c>
      <c r="J903" s="45" t="str">
        <f>D882</f>
        <v>Comparacion de Precios</v>
      </c>
    </row>
    <row r="904" spans="1:10" ht="14.1" customHeight="1" thickBot="1" x14ac:dyDescent="0.3"/>
    <row r="905" spans="1:10" ht="33.75" customHeight="1" thickBot="1" x14ac:dyDescent="0.25">
      <c r="A905" s="64" t="s">
        <v>16383</v>
      </c>
      <c r="B905" s="64" t="s">
        <v>161</v>
      </c>
      <c r="C905" s="64" t="s">
        <v>11725</v>
      </c>
      <c r="D905" s="64" t="s">
        <v>14379</v>
      </c>
      <c r="E905" s="64" t="s">
        <v>10963</v>
      </c>
      <c r="F905" s="64" t="s">
        <v>11096</v>
      </c>
      <c r="G905" s="45"/>
      <c r="H905" s="45"/>
      <c r="I905" s="45"/>
      <c r="J905" s="45"/>
    </row>
    <row r="906" spans="1:10" ht="14.1" customHeight="1" thickBot="1" x14ac:dyDescent="0.25">
      <c r="A906" s="66" t="s">
        <v>18864</v>
      </c>
      <c r="B906" s="66" t="s">
        <v>18865</v>
      </c>
      <c r="C906" s="66" t="s">
        <v>17798</v>
      </c>
      <c r="D906" s="66" t="s">
        <v>1875</v>
      </c>
      <c r="E906" s="66" t="s">
        <v>17854</v>
      </c>
      <c r="F906" s="66"/>
      <c r="G906" s="45"/>
      <c r="H906" s="45"/>
      <c r="I906" s="45"/>
      <c r="J906" s="45"/>
    </row>
    <row r="907" spans="1:10" ht="14.1" customHeight="1" thickBot="1" x14ac:dyDescent="0.25">
      <c r="A907" s="89" t="s">
        <v>14829</v>
      </c>
      <c r="B907" s="67" t="s">
        <v>8529</v>
      </c>
      <c r="C907" s="76">
        <v>44762</v>
      </c>
      <c r="D907" s="89" t="s">
        <v>9387</v>
      </c>
      <c r="E907" s="67" t="s">
        <v>13094</v>
      </c>
      <c r="F907" s="66" t="s">
        <v>3080</v>
      </c>
      <c r="G907" s="45"/>
      <c r="H907" s="45"/>
      <c r="I907" s="45"/>
      <c r="J907" s="45"/>
    </row>
    <row r="908" spans="1:10" ht="14.1" customHeight="1" thickBot="1" x14ac:dyDescent="0.25">
      <c r="A908" s="90"/>
      <c r="B908" s="67" t="s">
        <v>1786</v>
      </c>
      <c r="C908" s="84">
        <f>IF(C907="","",IF(AND(MONTH(C907)&gt;=1,MONTH(C907)&lt;=3),1,IF(AND(MONTH(C907)&gt;=4,MONTH(C907)&lt;=6),2,IF(AND(MONTH(C907)&gt;=7,MONTH(C907)&lt;=9),3,4))))</f>
        <v>3</v>
      </c>
      <c r="D908" s="90"/>
      <c r="E908" s="67" t="s">
        <v>2417</v>
      </c>
      <c r="F908" s="66" t="s">
        <v>11113</v>
      </c>
      <c r="G908" s="45"/>
      <c r="H908" s="45"/>
      <c r="I908" s="45"/>
      <c r="J908" s="45"/>
    </row>
    <row r="909" spans="1:10" ht="14.1" customHeight="1" thickBot="1" x14ac:dyDescent="0.25">
      <c r="A909" s="90"/>
      <c r="B909" s="67" t="s">
        <v>12943</v>
      </c>
      <c r="C909" s="76">
        <v>44763</v>
      </c>
      <c r="D909" s="90"/>
      <c r="E909" s="67" t="s">
        <v>3073</v>
      </c>
      <c r="F909" s="66" t="s">
        <v>11113</v>
      </c>
      <c r="G909" s="45"/>
      <c r="H909" s="45"/>
      <c r="I909" s="45"/>
      <c r="J909" s="45"/>
    </row>
    <row r="910" spans="1:10" ht="14.1" customHeight="1" thickBot="1" x14ac:dyDescent="0.25">
      <c r="A910" s="90"/>
      <c r="B910" s="67" t="s">
        <v>1786</v>
      </c>
      <c r="C910" s="84">
        <f>IF(C909="","",IF(AND(MONTH(C909)&gt;=1,MONTH(C909)&lt;=3),1,IF(AND(MONTH(C909)&gt;=4,MONTH(C909)&lt;=6),2,IF(AND(MONTH(C909)&gt;=7,MONTH(C909)&lt;=9),3,4))))</f>
        <v>3</v>
      </c>
      <c r="D910" s="90"/>
      <c r="E910" s="67" t="s">
        <v>13193</v>
      </c>
      <c r="F910" s="66" t="s">
        <v>11113</v>
      </c>
      <c r="G910" s="45"/>
      <c r="H910" s="45"/>
      <c r="I910" s="45"/>
      <c r="J910" s="45"/>
    </row>
    <row r="911" spans="1:10" ht="14.1" customHeight="1" thickBot="1" x14ac:dyDescent="0.25">
      <c r="A911" s="45"/>
      <c r="B911" s="45"/>
      <c r="C911" s="45"/>
      <c r="D911" s="45"/>
      <c r="E911" s="45"/>
      <c r="F911" s="45"/>
      <c r="G911" s="45"/>
      <c r="H911" s="45"/>
      <c r="I911" s="45"/>
      <c r="J911" s="45"/>
    </row>
    <row r="912" spans="1:10" ht="14.1" customHeight="1" thickBot="1" x14ac:dyDescent="0.25">
      <c r="A912" s="72" t="s">
        <v>15735</v>
      </c>
      <c r="B912" s="72" t="s">
        <v>16146</v>
      </c>
      <c r="C912" s="72" t="s">
        <v>15641</v>
      </c>
      <c r="D912" s="72" t="s">
        <v>15251</v>
      </c>
      <c r="E912" s="72" t="s">
        <v>6933</v>
      </c>
      <c r="F912" s="72" t="s">
        <v>15280</v>
      </c>
      <c r="G912" s="45"/>
      <c r="H912" s="45"/>
      <c r="I912" s="45"/>
      <c r="J912" s="45"/>
    </row>
    <row r="913" spans="1:10" ht="13.5" customHeight="1" x14ac:dyDescent="0.2">
      <c r="A913" s="81">
        <v>43222805</v>
      </c>
      <c r="B913" s="69" t="str">
        <f t="shared" ref="B913:B926" ca="1" si="36">IFERROR(INDEX(UNSPSCDes,MATCH(INDIRECT(ADDRESS(ROW(),COLUMN()-1,4)),UNSPSCCode,0)),"")</f>
        <v>Equipo de central telefónica privada pbx</v>
      </c>
      <c r="C913" s="81" t="s">
        <v>1449</v>
      </c>
      <c r="D913" s="81">
        <v>2</v>
      </c>
      <c r="E913" s="71">
        <v>5000</v>
      </c>
      <c r="F913" s="70">
        <f t="shared" ref="F913:F926" ca="1" si="37">INDIRECT(ADDRESS(ROW(),COLUMN()-2,4))*INDIRECT(ADDRESS(ROW(),COLUMN()-1,4))</f>
        <v>10000</v>
      </c>
      <c r="G913" s="45"/>
      <c r="H913" s="45"/>
      <c r="I913" s="45"/>
      <c r="J913" s="45"/>
    </row>
    <row r="914" spans="1:10" ht="13.5" customHeight="1" x14ac:dyDescent="0.2">
      <c r="A914" s="81">
        <v>43211507</v>
      </c>
      <c r="B914" s="69" t="str">
        <f t="shared" ca="1" si="36"/>
        <v>Computadores de escritorio</v>
      </c>
      <c r="C914" s="81" t="s">
        <v>1449</v>
      </c>
      <c r="D914" s="81">
        <v>10</v>
      </c>
      <c r="E914" s="71">
        <v>60000</v>
      </c>
      <c r="F914" s="70">
        <f t="shared" ca="1" si="37"/>
        <v>600000</v>
      </c>
      <c r="G914" s="45"/>
      <c r="H914" s="45"/>
      <c r="I914" s="45"/>
      <c r="J914" s="45"/>
    </row>
    <row r="915" spans="1:10" ht="13.5" customHeight="1" x14ac:dyDescent="0.2">
      <c r="A915" s="81">
        <v>43211711</v>
      </c>
      <c r="B915" s="69" t="str">
        <f t="shared" ca="1" si="36"/>
        <v>Escáneres</v>
      </c>
      <c r="C915" s="81" t="s">
        <v>1449</v>
      </c>
      <c r="D915" s="81">
        <v>4</v>
      </c>
      <c r="E915" s="71">
        <v>30000</v>
      </c>
      <c r="F915" s="70">
        <f t="shared" ca="1" si="37"/>
        <v>120000</v>
      </c>
      <c r="G915" s="45"/>
      <c r="H915" s="45"/>
      <c r="I915" s="45"/>
      <c r="J915" s="45"/>
    </row>
    <row r="916" spans="1:10" ht="13.5" customHeight="1" x14ac:dyDescent="0.2">
      <c r="A916" s="81">
        <v>39121011</v>
      </c>
      <c r="B916" s="69" t="str">
        <f t="shared" ca="1" si="36"/>
        <v>Fuentes ininterrumpibles de potencia</v>
      </c>
      <c r="C916" s="81" t="s">
        <v>1449</v>
      </c>
      <c r="D916" s="81">
        <v>25</v>
      </c>
      <c r="E916" s="71">
        <v>4500</v>
      </c>
      <c r="F916" s="70">
        <f t="shared" ca="1" si="37"/>
        <v>112500</v>
      </c>
      <c r="G916" s="45"/>
      <c r="H916" s="45"/>
      <c r="I916" s="45"/>
      <c r="J916" s="45"/>
    </row>
    <row r="917" spans="1:10" ht="13.5" customHeight="1" x14ac:dyDescent="0.2">
      <c r="A917" s="81">
        <v>43211708</v>
      </c>
      <c r="B917" s="69" t="str">
        <f t="shared" ca="1" si="36"/>
        <v>Mouse o bola de seguimiento para computador</v>
      </c>
      <c r="C917" s="81" t="s">
        <v>1449</v>
      </c>
      <c r="D917" s="81">
        <v>10</v>
      </c>
      <c r="E917" s="71">
        <v>500</v>
      </c>
      <c r="F917" s="70">
        <f t="shared" ca="1" si="37"/>
        <v>5000</v>
      </c>
      <c r="G917" s="45"/>
      <c r="H917" s="45"/>
      <c r="I917" s="45"/>
      <c r="J917" s="45"/>
    </row>
    <row r="918" spans="1:10" ht="13.5" customHeight="1" x14ac:dyDescent="0.2">
      <c r="A918" s="81">
        <v>43211706</v>
      </c>
      <c r="B918" s="69" t="str">
        <f t="shared" ca="1" si="36"/>
        <v>Teclados</v>
      </c>
      <c r="C918" s="81" t="s">
        <v>1449</v>
      </c>
      <c r="D918" s="81">
        <v>10</v>
      </c>
      <c r="E918" s="71">
        <v>800</v>
      </c>
      <c r="F918" s="70">
        <f t="shared" ca="1" si="37"/>
        <v>8000</v>
      </c>
      <c r="G918" s="45"/>
      <c r="H918" s="45"/>
      <c r="I918" s="45"/>
      <c r="J918" s="45"/>
    </row>
    <row r="919" spans="1:10" ht="13.5" customHeight="1" x14ac:dyDescent="0.2">
      <c r="A919" s="81">
        <v>26121609</v>
      </c>
      <c r="B919" s="69" t="str">
        <f t="shared" ca="1" si="36"/>
        <v>Cable de redes</v>
      </c>
      <c r="C919" s="81" t="s">
        <v>1449</v>
      </c>
      <c r="D919" s="81">
        <v>2</v>
      </c>
      <c r="E919" s="71">
        <v>6700</v>
      </c>
      <c r="F919" s="70">
        <f t="shared" ca="1" si="37"/>
        <v>13400</v>
      </c>
      <c r="G919" s="45"/>
      <c r="H919" s="45"/>
      <c r="I919" s="45"/>
      <c r="J919" s="45"/>
    </row>
    <row r="920" spans="1:10" ht="13.5" customHeight="1" x14ac:dyDescent="0.2">
      <c r="A920" s="81">
        <v>26121609</v>
      </c>
      <c r="B920" s="69" t="str">
        <f t="shared" ca="1" si="36"/>
        <v>Cable de redes</v>
      </c>
      <c r="C920" s="81" t="s">
        <v>1449</v>
      </c>
      <c r="D920" s="81">
        <v>1</v>
      </c>
      <c r="E920" s="71">
        <v>3000</v>
      </c>
      <c r="F920" s="70">
        <f t="shared" ca="1" si="37"/>
        <v>3000</v>
      </c>
      <c r="G920" s="45"/>
      <c r="H920" s="45"/>
      <c r="I920" s="45"/>
      <c r="J920" s="45"/>
    </row>
    <row r="921" spans="1:10" ht="13.5" customHeight="1" x14ac:dyDescent="0.2">
      <c r="A921" s="81">
        <v>43211503</v>
      </c>
      <c r="B921" s="69" t="str">
        <f t="shared" ca="1" si="36"/>
        <v>Computadores notebook</v>
      </c>
      <c r="C921" s="81" t="s">
        <v>1449</v>
      </c>
      <c r="D921" s="81">
        <v>3</v>
      </c>
      <c r="E921" s="71">
        <v>35000</v>
      </c>
      <c r="F921" s="70">
        <f t="shared" ca="1" si="37"/>
        <v>105000</v>
      </c>
      <c r="G921" s="45"/>
      <c r="H921" s="45"/>
      <c r="I921" s="45"/>
      <c r="J921" s="45"/>
    </row>
    <row r="922" spans="1:10" ht="13.5" customHeight="1" x14ac:dyDescent="0.2">
      <c r="A922" s="81">
        <v>45111609</v>
      </c>
      <c r="B922" s="69" t="str">
        <f t="shared" ca="1" si="36"/>
        <v>Proyectores multimedia</v>
      </c>
      <c r="C922" s="81" t="s">
        <v>1449</v>
      </c>
      <c r="D922" s="81">
        <v>3</v>
      </c>
      <c r="E922" s="71">
        <v>35000</v>
      </c>
      <c r="F922" s="70">
        <f t="shared" ca="1" si="37"/>
        <v>105000</v>
      </c>
      <c r="G922" s="45"/>
      <c r="H922" s="45"/>
      <c r="I922" s="45"/>
      <c r="J922" s="45"/>
    </row>
    <row r="923" spans="1:10" ht="13.5" customHeight="1" x14ac:dyDescent="0.2">
      <c r="A923" s="81">
        <v>43201803</v>
      </c>
      <c r="B923" s="69" t="str">
        <f t="shared" ca="1" si="36"/>
        <v>Unidades de disco duro</v>
      </c>
      <c r="C923" s="81" t="s">
        <v>1449</v>
      </c>
      <c r="D923" s="81">
        <v>3</v>
      </c>
      <c r="E923" s="71">
        <v>9000</v>
      </c>
      <c r="F923" s="70">
        <f t="shared" ca="1" si="37"/>
        <v>27000</v>
      </c>
      <c r="G923" s="45"/>
      <c r="H923" s="45"/>
      <c r="I923" s="45"/>
      <c r="J923" s="45"/>
    </row>
    <row r="924" spans="1:10" ht="13.5" customHeight="1" x14ac:dyDescent="0.2">
      <c r="A924" s="81">
        <v>44102906</v>
      </c>
      <c r="B924" s="69" t="str">
        <f t="shared" ca="1" si="36"/>
        <v>Kits de limpieza de computadores o equipos de oficina</v>
      </c>
      <c r="C924" s="81" t="s">
        <v>1449</v>
      </c>
      <c r="D924" s="81">
        <v>1</v>
      </c>
      <c r="E924" s="71">
        <v>12000</v>
      </c>
      <c r="F924" s="70">
        <f t="shared" ca="1" si="37"/>
        <v>12000</v>
      </c>
      <c r="G924" s="45"/>
      <c r="H924" s="45"/>
      <c r="I924" s="45"/>
      <c r="J924" s="45"/>
    </row>
    <row r="925" spans="1:10" ht="13.5" customHeight="1" x14ac:dyDescent="0.2">
      <c r="A925" s="81">
        <v>27113203</v>
      </c>
      <c r="B925" s="69" t="str">
        <f t="shared" ca="1" si="36"/>
        <v>Kit de herramienta para computadores</v>
      </c>
      <c r="C925" s="81" t="s">
        <v>1449</v>
      </c>
      <c r="D925" s="81">
        <v>1</v>
      </c>
      <c r="E925" s="71">
        <v>8000</v>
      </c>
      <c r="F925" s="70">
        <f t="shared" ca="1" si="37"/>
        <v>8000</v>
      </c>
      <c r="G925" s="45"/>
      <c r="H925" s="45"/>
      <c r="I925" s="45"/>
      <c r="J925" s="45"/>
    </row>
    <row r="926" spans="1:10" ht="13.5" customHeight="1" x14ac:dyDescent="0.2">
      <c r="A926" s="81">
        <v>43222608</v>
      </c>
      <c r="B926" s="69" t="str">
        <f t="shared" ca="1" si="36"/>
        <v>Repetidores de red</v>
      </c>
      <c r="C926" s="81" t="s">
        <v>1449</v>
      </c>
      <c r="D926" s="81">
        <v>3</v>
      </c>
      <c r="E926" s="71">
        <v>7000</v>
      </c>
      <c r="F926" s="70">
        <f t="shared" ca="1" si="37"/>
        <v>21000</v>
      </c>
      <c r="G926" s="45"/>
      <c r="H926" s="45"/>
      <c r="I926" s="45"/>
      <c r="J926" s="45"/>
    </row>
    <row r="927" spans="1:10" ht="14.1" customHeight="1" x14ac:dyDescent="0.2">
      <c r="A927" s="45"/>
      <c r="B927" s="45"/>
      <c r="C927" s="45"/>
      <c r="D927" s="45"/>
      <c r="E927" s="73" t="s">
        <v>12551</v>
      </c>
      <c r="F927" s="74">
        <f ca="1">SUM(Table347[MONTO TOTAL ESTIMADO])</f>
        <v>1149900</v>
      </c>
      <c r="G927" s="45"/>
      <c r="H927" s="45" t="str">
        <f>C906</f>
        <v>Bienes</v>
      </c>
      <c r="I927" s="45" t="str">
        <f>E906</f>
        <v>No</v>
      </c>
      <c r="J927" s="45" t="str">
        <f>D906</f>
        <v>Comparacion de Precios</v>
      </c>
    </row>
    <row r="928" spans="1:10" ht="14.1" customHeight="1" thickBot="1" x14ac:dyDescent="0.3"/>
    <row r="929" spans="1:10" ht="33.75" customHeight="1" thickBot="1" x14ac:dyDescent="0.25">
      <c r="A929" s="64" t="s">
        <v>16383</v>
      </c>
      <c r="B929" s="64" t="s">
        <v>161</v>
      </c>
      <c r="C929" s="64" t="s">
        <v>11725</v>
      </c>
      <c r="D929" s="64" t="s">
        <v>14379</v>
      </c>
      <c r="E929" s="64" t="s">
        <v>10963</v>
      </c>
      <c r="F929" s="64" t="s">
        <v>11096</v>
      </c>
      <c r="G929" s="45"/>
      <c r="H929" s="45"/>
      <c r="I929" s="45"/>
      <c r="J929" s="45"/>
    </row>
    <row r="930" spans="1:10" ht="13.5" customHeight="1" thickBot="1" x14ac:dyDescent="0.25">
      <c r="A930" s="66" t="s">
        <v>18866</v>
      </c>
      <c r="B930" s="66" t="s">
        <v>18867</v>
      </c>
      <c r="C930" s="66" t="s">
        <v>17798</v>
      </c>
      <c r="D930" s="66" t="s">
        <v>1875</v>
      </c>
      <c r="E930" s="66" t="s">
        <v>17854</v>
      </c>
      <c r="F930" s="66"/>
      <c r="G930" s="45"/>
      <c r="H930" s="45"/>
      <c r="I930" s="45"/>
      <c r="J930" s="45"/>
    </row>
    <row r="931" spans="1:10" ht="14.1" customHeight="1" thickBot="1" x14ac:dyDescent="0.25">
      <c r="A931" s="89" t="s">
        <v>14829</v>
      </c>
      <c r="B931" s="67" t="s">
        <v>8529</v>
      </c>
      <c r="C931" s="76">
        <v>44677</v>
      </c>
      <c r="D931" s="89" t="s">
        <v>9387</v>
      </c>
      <c r="E931" s="67" t="s">
        <v>13094</v>
      </c>
      <c r="F931" s="66" t="s">
        <v>3080</v>
      </c>
      <c r="G931" s="45"/>
      <c r="H931" s="45"/>
      <c r="I931" s="45"/>
      <c r="J931" s="45"/>
    </row>
    <row r="932" spans="1:10" ht="14.1" customHeight="1" thickBot="1" x14ac:dyDescent="0.25">
      <c r="A932" s="90"/>
      <c r="B932" s="67" t="s">
        <v>1786</v>
      </c>
      <c r="C932" s="84">
        <f>IF(C931="","",IF(AND(MONTH(C931)&gt;=1,MONTH(C931)&lt;=3),1,IF(AND(MONTH(C931)&gt;=4,MONTH(C931)&lt;=6),2,IF(AND(MONTH(C931)&gt;=7,MONTH(C931)&lt;=9),3,4))))</f>
        <v>2</v>
      </c>
      <c r="D932" s="90"/>
      <c r="E932" s="67" t="s">
        <v>2417</v>
      </c>
      <c r="F932" s="66" t="s">
        <v>11113</v>
      </c>
      <c r="G932" s="45"/>
      <c r="H932" s="45"/>
      <c r="I932" s="45"/>
      <c r="J932" s="45"/>
    </row>
    <row r="933" spans="1:10" ht="14.1" customHeight="1" thickBot="1" x14ac:dyDescent="0.25">
      <c r="A933" s="90"/>
      <c r="B933" s="67" t="s">
        <v>12943</v>
      </c>
      <c r="C933" s="76">
        <v>44678</v>
      </c>
      <c r="D933" s="90"/>
      <c r="E933" s="67" t="s">
        <v>3073</v>
      </c>
      <c r="F933" s="66" t="s">
        <v>11113</v>
      </c>
      <c r="G933" s="45"/>
      <c r="H933" s="45"/>
      <c r="I933" s="45"/>
      <c r="J933" s="45"/>
    </row>
    <row r="934" spans="1:10" ht="14.1" customHeight="1" thickBot="1" x14ac:dyDescent="0.25">
      <c r="A934" s="90"/>
      <c r="B934" s="67" t="s">
        <v>1786</v>
      </c>
      <c r="C934" s="84">
        <f>IF(C933="","",IF(AND(MONTH(C933)&gt;=1,MONTH(C933)&lt;=3),1,IF(AND(MONTH(C933)&gt;=4,MONTH(C933)&lt;=6),2,IF(AND(MONTH(C933)&gt;=7,MONTH(C933)&lt;=9),3,4))))</f>
        <v>2</v>
      </c>
      <c r="D934" s="90"/>
      <c r="E934" s="67" t="s">
        <v>13193</v>
      </c>
      <c r="F934" s="66" t="s">
        <v>11113</v>
      </c>
      <c r="G934" s="45"/>
      <c r="H934" s="45"/>
      <c r="I934" s="45"/>
      <c r="J934" s="45"/>
    </row>
    <row r="935" spans="1:10" ht="14.1" customHeight="1" thickBot="1" x14ac:dyDescent="0.25">
      <c r="A935" s="45"/>
      <c r="B935" s="45"/>
      <c r="C935" s="45"/>
      <c r="D935" s="45"/>
      <c r="E935" s="45"/>
      <c r="F935" s="45"/>
      <c r="G935" s="45"/>
      <c r="H935" s="45"/>
      <c r="I935" s="45"/>
      <c r="J935" s="45"/>
    </row>
    <row r="936" spans="1:10" ht="14.1" customHeight="1" thickBot="1" x14ac:dyDescent="0.25">
      <c r="A936" s="72" t="s">
        <v>15735</v>
      </c>
      <c r="B936" s="72" t="s">
        <v>16146</v>
      </c>
      <c r="C936" s="72" t="s">
        <v>15641</v>
      </c>
      <c r="D936" s="72" t="s">
        <v>15251</v>
      </c>
      <c r="E936" s="72" t="s">
        <v>6933</v>
      </c>
      <c r="F936" s="72" t="s">
        <v>15280</v>
      </c>
      <c r="G936" s="45"/>
      <c r="H936" s="45"/>
      <c r="I936" s="45"/>
      <c r="J936" s="45"/>
    </row>
    <row r="937" spans="1:10" ht="13.5" customHeight="1" x14ac:dyDescent="0.2">
      <c r="A937" s="81">
        <v>25101507</v>
      </c>
      <c r="B937" s="69" t="str">
        <f ca="1">IFERROR(INDEX(UNSPSCDes,MATCH(INDIRECT(ADDRESS(ROW(),COLUMN()-1,4)),UNSPSCCode,0)),"")</f>
        <v>Camiones ligeros o vehículos utilitarios deportivos</v>
      </c>
      <c r="C937" s="81" t="s">
        <v>1449</v>
      </c>
      <c r="D937" s="81">
        <v>1</v>
      </c>
      <c r="E937" s="71">
        <v>2500000</v>
      </c>
      <c r="F937" s="70">
        <f ca="1">INDIRECT(ADDRESS(ROW(),COLUMN()-2,4))*INDIRECT(ADDRESS(ROW(),COLUMN()-1,4))</f>
        <v>2500000</v>
      </c>
      <c r="G937" s="45"/>
      <c r="H937" s="45"/>
      <c r="I937" s="45"/>
      <c r="J937" s="45"/>
    </row>
    <row r="938" spans="1:10" ht="14.1" customHeight="1" x14ac:dyDescent="0.2">
      <c r="A938" s="45"/>
      <c r="B938" s="45"/>
      <c r="C938" s="45"/>
      <c r="D938" s="45"/>
      <c r="E938" s="73" t="s">
        <v>12551</v>
      </c>
      <c r="F938" s="74">
        <f ca="1">SUM(Table348[MONTO TOTAL ESTIMADO])</f>
        <v>2500000</v>
      </c>
      <c r="G938" s="45"/>
      <c r="H938" s="45" t="str">
        <f>C930</f>
        <v>Bienes</v>
      </c>
      <c r="I938" s="45" t="str">
        <f>E930</f>
        <v>No</v>
      </c>
      <c r="J938" s="45" t="str">
        <f>D930</f>
        <v>Comparacion de Precios</v>
      </c>
    </row>
    <row r="939" spans="1:10" ht="14.1" customHeight="1" thickBot="1" x14ac:dyDescent="0.3"/>
    <row r="940" spans="1:10" ht="33.75" customHeight="1" thickBot="1" x14ac:dyDescent="0.25">
      <c r="A940" s="64" t="s">
        <v>16383</v>
      </c>
      <c r="B940" s="64" t="s">
        <v>161</v>
      </c>
      <c r="C940" s="64" t="s">
        <v>11725</v>
      </c>
      <c r="D940" s="64" t="s">
        <v>14379</v>
      </c>
      <c r="E940" s="64" t="s">
        <v>10963</v>
      </c>
      <c r="F940" s="64" t="s">
        <v>11096</v>
      </c>
      <c r="G940" s="45"/>
      <c r="H940" s="45"/>
      <c r="I940" s="45"/>
      <c r="J940" s="45"/>
    </row>
    <row r="941" spans="1:10" ht="13.5" customHeight="1" thickBot="1" x14ac:dyDescent="0.25">
      <c r="A941" s="66" t="s">
        <v>18866</v>
      </c>
      <c r="B941" s="66" t="s">
        <v>18867</v>
      </c>
      <c r="C941" s="66" t="s">
        <v>17798</v>
      </c>
      <c r="D941" s="66" t="s">
        <v>1875</v>
      </c>
      <c r="E941" s="66" t="s">
        <v>17854</v>
      </c>
      <c r="F941" s="66"/>
      <c r="G941" s="45"/>
      <c r="H941" s="45"/>
      <c r="I941" s="45"/>
      <c r="J941" s="45"/>
    </row>
    <row r="942" spans="1:10" ht="14.1" customHeight="1" thickBot="1" x14ac:dyDescent="0.25">
      <c r="A942" s="89" t="s">
        <v>14829</v>
      </c>
      <c r="B942" s="67" t="s">
        <v>8529</v>
      </c>
      <c r="C942" s="76">
        <v>44860</v>
      </c>
      <c r="D942" s="89" t="s">
        <v>9387</v>
      </c>
      <c r="E942" s="67" t="s">
        <v>13094</v>
      </c>
      <c r="F942" s="66" t="s">
        <v>3080</v>
      </c>
      <c r="G942" s="45"/>
      <c r="H942" s="45"/>
      <c r="I942" s="45"/>
      <c r="J942" s="45"/>
    </row>
    <row r="943" spans="1:10" ht="14.1" customHeight="1" thickBot="1" x14ac:dyDescent="0.25">
      <c r="A943" s="90"/>
      <c r="B943" s="67" t="s">
        <v>1786</v>
      </c>
      <c r="C943" s="84">
        <f>IF(C942="","",IF(AND(MONTH(C942)&gt;=1,MONTH(C942)&lt;=3),1,IF(AND(MONTH(C942)&gt;=4,MONTH(C942)&lt;=6),2,IF(AND(MONTH(C942)&gt;=7,MONTH(C942)&lt;=9),3,4))))</f>
        <v>4</v>
      </c>
      <c r="D943" s="90"/>
      <c r="E943" s="67" t="s">
        <v>2417</v>
      </c>
      <c r="F943" s="66" t="s">
        <v>11113</v>
      </c>
      <c r="G943" s="45"/>
      <c r="H943" s="45"/>
      <c r="I943" s="45"/>
      <c r="J943" s="45"/>
    </row>
    <row r="944" spans="1:10" ht="14.1" customHeight="1" thickBot="1" x14ac:dyDescent="0.25">
      <c r="A944" s="90"/>
      <c r="B944" s="67" t="s">
        <v>12943</v>
      </c>
      <c r="C944" s="76">
        <v>44861</v>
      </c>
      <c r="D944" s="90"/>
      <c r="E944" s="67" t="s">
        <v>3073</v>
      </c>
      <c r="F944" s="66" t="s">
        <v>11113</v>
      </c>
      <c r="G944" s="45"/>
      <c r="H944" s="45"/>
      <c r="I944" s="45"/>
      <c r="J944" s="45"/>
    </row>
    <row r="945" spans="1:10" ht="14.1" customHeight="1" thickBot="1" x14ac:dyDescent="0.25">
      <c r="A945" s="90"/>
      <c r="B945" s="67" t="s">
        <v>1786</v>
      </c>
      <c r="C945" s="84">
        <f>IF(C944="","",IF(AND(MONTH(C944)&gt;=1,MONTH(C944)&lt;=3),1,IF(AND(MONTH(C944)&gt;=4,MONTH(C944)&lt;=6),2,IF(AND(MONTH(C944)&gt;=7,MONTH(C944)&lt;=9),3,4))))</f>
        <v>4</v>
      </c>
      <c r="D945" s="90"/>
      <c r="E945" s="67" t="s">
        <v>13193</v>
      </c>
      <c r="F945" s="66" t="s">
        <v>11113</v>
      </c>
      <c r="G945" s="45"/>
      <c r="H945" s="45"/>
      <c r="I945" s="45"/>
      <c r="J945" s="45"/>
    </row>
    <row r="946" spans="1:10" ht="14.1" customHeight="1" thickBot="1" x14ac:dyDescent="0.25">
      <c r="A946" s="45"/>
      <c r="B946" s="45"/>
      <c r="C946" s="45"/>
      <c r="D946" s="45"/>
      <c r="E946" s="45"/>
      <c r="F946" s="45"/>
      <c r="G946" s="45"/>
      <c r="H946" s="45"/>
      <c r="I946" s="45"/>
      <c r="J946" s="45"/>
    </row>
    <row r="947" spans="1:10" ht="14.1" customHeight="1" thickBot="1" x14ac:dyDescent="0.25">
      <c r="A947" s="72" t="s">
        <v>15735</v>
      </c>
      <c r="B947" s="72" t="s">
        <v>16146</v>
      </c>
      <c r="C947" s="72" t="s">
        <v>15641</v>
      </c>
      <c r="D947" s="72" t="s">
        <v>15251</v>
      </c>
      <c r="E947" s="72" t="s">
        <v>6933</v>
      </c>
      <c r="F947" s="72" t="s">
        <v>15280</v>
      </c>
      <c r="G947" s="45"/>
      <c r="H947" s="45"/>
      <c r="I947" s="45"/>
      <c r="J947" s="45"/>
    </row>
    <row r="948" spans="1:10" ht="13.5" customHeight="1" x14ac:dyDescent="0.2">
      <c r="A948" s="81">
        <v>25101507</v>
      </c>
      <c r="B948" s="69" t="str">
        <f ca="1">IFERROR(INDEX(UNSPSCDes,MATCH(INDIRECT(ADDRESS(ROW(),COLUMN()-1,4)),UNSPSCCode,0)),"")</f>
        <v>Camiones ligeros o vehículos utilitarios deportivos</v>
      </c>
      <c r="C948" s="81" t="s">
        <v>1449</v>
      </c>
      <c r="D948" s="81">
        <v>1</v>
      </c>
      <c r="E948" s="71">
        <v>2500000</v>
      </c>
      <c r="F948" s="70">
        <f ca="1">INDIRECT(ADDRESS(ROW(),COLUMN()-2,4))*INDIRECT(ADDRESS(ROW(),COLUMN()-1,4))</f>
        <v>2500000</v>
      </c>
      <c r="G948" s="45"/>
      <c r="H948" s="45"/>
      <c r="I948" s="45"/>
      <c r="J948" s="45"/>
    </row>
    <row r="949" spans="1:10" ht="14.1" customHeight="1" x14ac:dyDescent="0.2">
      <c r="A949" s="45"/>
      <c r="B949" s="45"/>
      <c r="C949" s="45"/>
      <c r="D949" s="45"/>
      <c r="E949" s="73" t="s">
        <v>12551</v>
      </c>
      <c r="F949" s="74">
        <f ca="1">SUM(Table349[MONTO TOTAL ESTIMADO])</f>
        <v>2500000</v>
      </c>
      <c r="G949" s="45"/>
      <c r="H949" s="45" t="str">
        <f>C941</f>
        <v>Bienes</v>
      </c>
      <c r="I949" s="45" t="str">
        <f>E941</f>
        <v>No</v>
      </c>
      <c r="J949" s="45" t="str">
        <f>D941</f>
        <v>Comparacion de Precios</v>
      </c>
    </row>
    <row r="950" spans="1:10" ht="14.1" customHeight="1" thickBot="1" x14ac:dyDescent="0.3"/>
    <row r="951" spans="1:10" ht="33.75" customHeight="1" thickBot="1" x14ac:dyDescent="0.25">
      <c r="A951" s="64" t="s">
        <v>16383</v>
      </c>
      <c r="B951" s="64" t="s">
        <v>161</v>
      </c>
      <c r="C951" s="64" t="s">
        <v>11725</v>
      </c>
      <c r="D951" s="64" t="s">
        <v>14379</v>
      </c>
      <c r="E951" s="64" t="s">
        <v>10963</v>
      </c>
      <c r="F951" s="64" t="s">
        <v>11096</v>
      </c>
      <c r="G951" s="45"/>
      <c r="H951" s="45"/>
      <c r="I951" s="45"/>
      <c r="J951" s="45"/>
    </row>
    <row r="952" spans="1:10" ht="13.5" customHeight="1" thickBot="1" x14ac:dyDescent="0.25">
      <c r="A952" s="66" t="s">
        <v>18868</v>
      </c>
      <c r="B952" s="66" t="s">
        <v>18869</v>
      </c>
      <c r="C952" s="66" t="s">
        <v>17798</v>
      </c>
      <c r="D952" s="66" t="s">
        <v>17483</v>
      </c>
      <c r="E952" s="66" t="s">
        <v>17854</v>
      </c>
      <c r="F952" s="66"/>
      <c r="G952" s="45"/>
      <c r="H952" s="45"/>
      <c r="I952" s="45"/>
      <c r="J952" s="45"/>
    </row>
    <row r="953" spans="1:10" ht="14.1" customHeight="1" thickBot="1" x14ac:dyDescent="0.25">
      <c r="A953" s="89" t="s">
        <v>14829</v>
      </c>
      <c r="B953" s="67" t="s">
        <v>8529</v>
      </c>
      <c r="C953" s="76">
        <v>44678</v>
      </c>
      <c r="D953" s="89" t="s">
        <v>9387</v>
      </c>
      <c r="E953" s="67" t="s">
        <v>13094</v>
      </c>
      <c r="F953" s="66" t="s">
        <v>3080</v>
      </c>
      <c r="G953" s="45"/>
      <c r="H953" s="45"/>
      <c r="I953" s="45"/>
      <c r="J953" s="45"/>
    </row>
    <row r="954" spans="1:10" ht="14.1" customHeight="1" thickBot="1" x14ac:dyDescent="0.25">
      <c r="A954" s="90"/>
      <c r="B954" s="67" t="s">
        <v>1786</v>
      </c>
      <c r="C954" s="84">
        <f>IF(C953="","",IF(AND(MONTH(C953)&gt;=1,MONTH(C953)&lt;=3),1,IF(AND(MONTH(C953)&gt;=4,MONTH(C953)&lt;=6),2,IF(AND(MONTH(C953)&gt;=7,MONTH(C953)&lt;=9),3,4))))</f>
        <v>2</v>
      </c>
      <c r="D954" s="90"/>
      <c r="E954" s="67" t="s">
        <v>2417</v>
      </c>
      <c r="F954" s="66" t="s">
        <v>11113</v>
      </c>
      <c r="G954" s="45"/>
      <c r="H954" s="45"/>
      <c r="I954" s="45"/>
      <c r="J954" s="45"/>
    </row>
    <row r="955" spans="1:10" ht="14.1" customHeight="1" thickBot="1" x14ac:dyDescent="0.25">
      <c r="A955" s="90"/>
      <c r="B955" s="67" t="s">
        <v>12943</v>
      </c>
      <c r="C955" s="76">
        <v>44679</v>
      </c>
      <c r="D955" s="90"/>
      <c r="E955" s="67" t="s">
        <v>3073</v>
      </c>
      <c r="F955" s="66" t="s">
        <v>11113</v>
      </c>
      <c r="G955" s="45"/>
      <c r="H955" s="45"/>
      <c r="I955" s="45"/>
      <c r="J955" s="45"/>
    </row>
    <row r="956" spans="1:10" ht="14.1" customHeight="1" thickBot="1" x14ac:dyDescent="0.25">
      <c r="A956" s="90"/>
      <c r="B956" s="67" t="s">
        <v>1786</v>
      </c>
      <c r="C956" s="84">
        <f>IF(C955="","",IF(AND(MONTH(C955)&gt;=1,MONTH(C955)&lt;=3),1,IF(AND(MONTH(C955)&gt;=4,MONTH(C955)&lt;=6),2,IF(AND(MONTH(C955)&gt;=7,MONTH(C955)&lt;=9),3,4))))</f>
        <v>2</v>
      </c>
      <c r="D956" s="90"/>
      <c r="E956" s="67" t="s">
        <v>13193</v>
      </c>
      <c r="F956" s="66" t="s">
        <v>11113</v>
      </c>
      <c r="G956" s="45"/>
      <c r="H956" s="45"/>
      <c r="I956" s="45"/>
      <c r="J956" s="45"/>
    </row>
    <row r="957" spans="1:10" ht="14.1" customHeight="1" thickBot="1" x14ac:dyDescent="0.25">
      <c r="A957" s="45"/>
      <c r="B957" s="45"/>
      <c r="C957" s="45"/>
      <c r="D957" s="45"/>
      <c r="E957" s="45"/>
      <c r="F957" s="45"/>
      <c r="G957" s="45"/>
      <c r="H957" s="45"/>
      <c r="I957" s="45"/>
      <c r="J957" s="45"/>
    </row>
    <row r="958" spans="1:10" ht="14.1" customHeight="1" thickBot="1" x14ac:dyDescent="0.25">
      <c r="A958" s="72" t="s">
        <v>15735</v>
      </c>
      <c r="B958" s="72" t="s">
        <v>16146</v>
      </c>
      <c r="C958" s="72" t="s">
        <v>15641</v>
      </c>
      <c r="D958" s="72" t="s">
        <v>15251</v>
      </c>
      <c r="E958" s="72" t="s">
        <v>6933</v>
      </c>
      <c r="F958" s="72" t="s">
        <v>15280</v>
      </c>
      <c r="G958" s="45"/>
      <c r="H958" s="45"/>
      <c r="I958" s="45"/>
      <c r="J958" s="45"/>
    </row>
    <row r="959" spans="1:10" ht="14.1" customHeight="1" x14ac:dyDescent="0.2">
      <c r="A959" s="81">
        <v>46191601</v>
      </c>
      <c r="B959" s="69" t="str">
        <f ca="1">IFERROR(INDEX(UNSPSCDes,MATCH(INDIRECT(ADDRESS(ROW(),COLUMN()-1,4)),UNSPSCCode,0)),"")</f>
        <v>Extintores</v>
      </c>
      <c r="C959" s="81" t="s">
        <v>1449</v>
      </c>
      <c r="D959" s="81">
        <v>55</v>
      </c>
      <c r="E959" s="71">
        <v>1900</v>
      </c>
      <c r="F959" s="70">
        <f ca="1">INDIRECT(ADDRESS(ROW(),COLUMN()-2,4))*INDIRECT(ADDRESS(ROW(),COLUMN()-1,4))</f>
        <v>104500</v>
      </c>
      <c r="G959" s="45"/>
      <c r="H959" s="45"/>
      <c r="I959" s="45"/>
      <c r="J959" s="45"/>
    </row>
    <row r="960" spans="1:10" ht="13.5" customHeight="1" x14ac:dyDescent="0.2">
      <c r="A960" s="81">
        <v>42171917</v>
      </c>
      <c r="B960" s="69" t="str">
        <f ca="1">IFERROR(INDEX(UNSPSCDes,MATCH(INDIRECT(ADDRESS(ROW(),COLUMN()-1,4)),UNSPSCCode,0)),"")</f>
        <v>Estuches o bolsas o accesorios de primeros auxilios para servicios médicos de emergencia</v>
      </c>
      <c r="C960" s="81" t="s">
        <v>1449</v>
      </c>
      <c r="D960" s="81">
        <v>55</v>
      </c>
      <c r="E960" s="71">
        <v>4500</v>
      </c>
      <c r="F960" s="70">
        <f ca="1">INDIRECT(ADDRESS(ROW(),COLUMN()-2,4))*INDIRECT(ADDRESS(ROW(),COLUMN()-1,4))</f>
        <v>247500</v>
      </c>
      <c r="G960" s="45"/>
      <c r="H960" s="45"/>
      <c r="I960" s="45"/>
      <c r="J960" s="45"/>
    </row>
    <row r="961" spans="1:10" ht="13.5" customHeight="1" x14ac:dyDescent="0.2">
      <c r="A961" s="81">
        <v>42172013</v>
      </c>
      <c r="B961" s="69" t="str">
        <f ca="1">IFERROR(INDEX(UNSPSCDes,MATCH(INDIRECT(ADDRESS(ROW(),COLUMN()-1,4)),UNSPSCCode,0)),"")</f>
        <v>Kits de evacuación para servicios médicos de emergencia</v>
      </c>
      <c r="C961" s="81" t="s">
        <v>1449</v>
      </c>
      <c r="D961" s="81">
        <v>2</v>
      </c>
      <c r="E961" s="71">
        <v>14850</v>
      </c>
      <c r="F961" s="70">
        <f ca="1">INDIRECT(ADDRESS(ROW(),COLUMN()-2,4))*INDIRECT(ADDRESS(ROW(),COLUMN()-1,4))</f>
        <v>29700</v>
      </c>
      <c r="G961" s="45"/>
      <c r="H961" s="45"/>
      <c r="I961" s="45"/>
      <c r="J961" s="45"/>
    </row>
    <row r="962" spans="1:10" ht="14.1" customHeight="1" x14ac:dyDescent="0.2">
      <c r="A962" s="45"/>
      <c r="B962" s="45"/>
      <c r="C962" s="45"/>
      <c r="D962" s="45"/>
      <c r="E962" s="73" t="s">
        <v>12551</v>
      </c>
      <c r="F962" s="74">
        <f ca="1">SUM(Table350[MONTO TOTAL ESTIMADO])</f>
        <v>381700</v>
      </c>
      <c r="G962" s="45"/>
      <c r="H962" s="45" t="str">
        <f>C952</f>
        <v>Bienes</v>
      </c>
      <c r="I962" s="45" t="str">
        <f>E952</f>
        <v>No</v>
      </c>
      <c r="J962" s="45" t="str">
        <f>D952</f>
        <v>Compras Menores</v>
      </c>
    </row>
    <row r="963" spans="1:10" ht="14.1" customHeight="1" thickBot="1" x14ac:dyDescent="0.3"/>
    <row r="964" spans="1:10" ht="33.75" customHeight="1" thickBot="1" x14ac:dyDescent="0.25">
      <c r="A964" s="64" t="s">
        <v>16383</v>
      </c>
      <c r="B964" s="64" t="s">
        <v>161</v>
      </c>
      <c r="C964" s="64" t="s">
        <v>11725</v>
      </c>
      <c r="D964" s="64" t="s">
        <v>14379</v>
      </c>
      <c r="E964" s="64" t="s">
        <v>10963</v>
      </c>
      <c r="F964" s="64" t="s">
        <v>11096</v>
      </c>
      <c r="G964" s="45"/>
      <c r="H964" s="45"/>
      <c r="I964" s="45"/>
      <c r="J964" s="45"/>
    </row>
    <row r="965" spans="1:10" ht="13.5" customHeight="1" thickBot="1" x14ac:dyDescent="0.25">
      <c r="A965" s="66" t="s">
        <v>18870</v>
      </c>
      <c r="B965" s="66" t="s">
        <v>18871</v>
      </c>
      <c r="C965" s="66" t="s">
        <v>6799</v>
      </c>
      <c r="D965" s="66" t="s">
        <v>1875</v>
      </c>
      <c r="E965" s="66" t="s">
        <v>17854</v>
      </c>
      <c r="F965" s="66"/>
      <c r="G965" s="45"/>
      <c r="H965" s="45"/>
      <c r="I965" s="45"/>
      <c r="J965" s="45"/>
    </row>
    <row r="966" spans="1:10" ht="14.1" customHeight="1" thickBot="1" x14ac:dyDescent="0.25">
      <c r="A966" s="89" t="s">
        <v>14829</v>
      </c>
      <c r="B966" s="67" t="s">
        <v>8529</v>
      </c>
      <c r="C966" s="76">
        <v>44588</v>
      </c>
      <c r="D966" s="89" t="s">
        <v>9387</v>
      </c>
      <c r="E966" s="67" t="s">
        <v>13094</v>
      </c>
      <c r="F966" s="66" t="s">
        <v>3080</v>
      </c>
      <c r="G966" s="45"/>
      <c r="H966" s="45"/>
      <c r="I966" s="45"/>
      <c r="J966" s="45"/>
    </row>
    <row r="967" spans="1:10" ht="14.1" customHeight="1" thickBot="1" x14ac:dyDescent="0.25">
      <c r="A967" s="90"/>
      <c r="B967" s="67" t="s">
        <v>1786</v>
      </c>
      <c r="C967" s="84">
        <f>IF(C966="","",IF(AND(MONTH(C966)&gt;=1,MONTH(C966)&lt;=3),1,IF(AND(MONTH(C966)&gt;=4,MONTH(C966)&lt;=6),2,IF(AND(MONTH(C966)&gt;=7,MONTH(C966)&lt;=9),3,4))))</f>
        <v>1</v>
      </c>
      <c r="D967" s="90"/>
      <c r="E967" s="67" t="s">
        <v>2417</v>
      </c>
      <c r="F967" s="66" t="s">
        <v>11113</v>
      </c>
      <c r="G967" s="45"/>
      <c r="H967" s="45"/>
      <c r="I967" s="45"/>
      <c r="J967" s="45"/>
    </row>
    <row r="968" spans="1:10" ht="14.1" customHeight="1" thickBot="1" x14ac:dyDescent="0.25">
      <c r="A968" s="90"/>
      <c r="B968" s="67" t="s">
        <v>12943</v>
      </c>
      <c r="C968" s="76">
        <v>44589</v>
      </c>
      <c r="D968" s="90"/>
      <c r="E968" s="67" t="s">
        <v>3073</v>
      </c>
      <c r="F968" s="66" t="s">
        <v>11113</v>
      </c>
      <c r="G968" s="45"/>
      <c r="H968" s="45"/>
      <c r="I968" s="45"/>
      <c r="J968" s="45"/>
    </row>
    <row r="969" spans="1:10" ht="14.1" customHeight="1" thickBot="1" x14ac:dyDescent="0.25">
      <c r="A969" s="90"/>
      <c r="B969" s="67" t="s">
        <v>1786</v>
      </c>
      <c r="C969" s="84">
        <f>IF(C968="","",IF(AND(MONTH(C968)&gt;=1,MONTH(C968)&lt;=3),1,IF(AND(MONTH(C968)&gt;=4,MONTH(C968)&lt;=6),2,IF(AND(MONTH(C968)&gt;=7,MONTH(C968)&lt;=9),3,4))))</f>
        <v>1</v>
      </c>
      <c r="D969" s="90"/>
      <c r="E969" s="67" t="s">
        <v>13193</v>
      </c>
      <c r="F969" s="66" t="s">
        <v>11113</v>
      </c>
      <c r="G969" s="45"/>
      <c r="H969" s="45"/>
      <c r="I969" s="45"/>
      <c r="J969" s="45"/>
    </row>
    <row r="970" spans="1:10" ht="14.1" customHeight="1" thickBot="1" x14ac:dyDescent="0.25">
      <c r="A970" s="45"/>
      <c r="B970" s="45"/>
      <c r="C970" s="45"/>
      <c r="D970" s="45"/>
      <c r="E970" s="45"/>
      <c r="F970" s="45"/>
      <c r="G970" s="45"/>
      <c r="H970" s="45"/>
      <c r="I970" s="45"/>
      <c r="J970" s="45"/>
    </row>
    <row r="971" spans="1:10" ht="14.1" customHeight="1" thickBot="1" x14ac:dyDescent="0.25">
      <c r="A971" s="72" t="s">
        <v>15735</v>
      </c>
      <c r="B971" s="72" t="s">
        <v>16146</v>
      </c>
      <c r="C971" s="72" t="s">
        <v>15641</v>
      </c>
      <c r="D971" s="72" t="s">
        <v>15251</v>
      </c>
      <c r="E971" s="72" t="s">
        <v>6933</v>
      </c>
      <c r="F971" s="72" t="s">
        <v>15280</v>
      </c>
      <c r="G971" s="45"/>
      <c r="H971" s="45"/>
      <c r="I971" s="45"/>
      <c r="J971" s="45"/>
    </row>
    <row r="972" spans="1:10" ht="13.5" customHeight="1" x14ac:dyDescent="0.2">
      <c r="A972" s="81">
        <v>80111618</v>
      </c>
      <c r="B972" s="69" t="str">
        <f ca="1">IFERROR(INDEX(UNSPSCDes,MATCH(INDIRECT(ADDRESS(ROW(),COLUMN()-1,4)),UNSPSCCode,0)),"")</f>
        <v>Servicios temporales de construcción</v>
      </c>
      <c r="C972" s="81" t="s">
        <v>1449</v>
      </c>
      <c r="D972" s="81">
        <v>5</v>
      </c>
      <c r="E972" s="71">
        <v>500000</v>
      </c>
      <c r="F972" s="70">
        <f ca="1">INDIRECT(ADDRESS(ROW(),COLUMN()-2,4))*INDIRECT(ADDRESS(ROW(),COLUMN()-1,4))</f>
        <v>2500000</v>
      </c>
      <c r="G972" s="45"/>
      <c r="H972" s="45"/>
      <c r="I972" s="45"/>
      <c r="J972" s="45"/>
    </row>
    <row r="973" spans="1:10" ht="14.1" customHeight="1" x14ac:dyDescent="0.2">
      <c r="A973" s="45"/>
      <c r="B973" s="45"/>
      <c r="C973" s="45"/>
      <c r="D973" s="45"/>
      <c r="E973" s="73" t="s">
        <v>12551</v>
      </c>
      <c r="F973" s="74">
        <f ca="1">SUM(Table351[MONTO TOTAL ESTIMADO])</f>
        <v>2500000</v>
      </c>
      <c r="G973" s="45"/>
      <c r="H973" s="45" t="str">
        <f>C965</f>
        <v>Servicios</v>
      </c>
      <c r="I973" s="45" t="str">
        <f>E965</f>
        <v>No</v>
      </c>
      <c r="J973" s="45" t="str">
        <f>D965</f>
        <v>Comparacion de Precios</v>
      </c>
    </row>
    <row r="974" spans="1:10" ht="14.1" customHeight="1" thickBot="1" x14ac:dyDescent="0.3"/>
    <row r="975" spans="1:10" ht="33.75" customHeight="1" thickBot="1" x14ac:dyDescent="0.25">
      <c r="A975" s="64" t="s">
        <v>16383</v>
      </c>
      <c r="B975" s="64" t="s">
        <v>161</v>
      </c>
      <c r="C975" s="64" t="s">
        <v>11725</v>
      </c>
      <c r="D975" s="64" t="s">
        <v>14379</v>
      </c>
      <c r="E975" s="64" t="s">
        <v>10963</v>
      </c>
      <c r="F975" s="64" t="s">
        <v>11096</v>
      </c>
      <c r="G975" s="45"/>
      <c r="H975" s="45"/>
      <c r="I975" s="45"/>
      <c r="J975" s="45"/>
    </row>
    <row r="976" spans="1:10" ht="13.5" customHeight="1" thickBot="1" x14ac:dyDescent="0.25">
      <c r="A976" s="66" t="s">
        <v>18870</v>
      </c>
      <c r="B976" s="66" t="s">
        <v>18871</v>
      </c>
      <c r="C976" s="66" t="s">
        <v>6799</v>
      </c>
      <c r="D976" s="66" t="s">
        <v>1875</v>
      </c>
      <c r="E976" s="66" t="s">
        <v>17854</v>
      </c>
      <c r="F976" s="66"/>
      <c r="G976" s="45"/>
      <c r="H976" s="45"/>
      <c r="I976" s="45"/>
      <c r="J976" s="45"/>
    </row>
    <row r="977" spans="1:10" ht="14.1" customHeight="1" thickBot="1" x14ac:dyDescent="0.25">
      <c r="A977" s="89" t="s">
        <v>14829</v>
      </c>
      <c r="B977" s="67" t="s">
        <v>8529</v>
      </c>
      <c r="C977" s="76">
        <v>44678</v>
      </c>
      <c r="D977" s="89" t="s">
        <v>9387</v>
      </c>
      <c r="E977" s="67" t="s">
        <v>13094</v>
      </c>
      <c r="F977" s="66" t="s">
        <v>3080</v>
      </c>
      <c r="G977" s="45"/>
      <c r="H977" s="45"/>
      <c r="I977" s="45"/>
      <c r="J977" s="45"/>
    </row>
    <row r="978" spans="1:10" ht="14.1" customHeight="1" thickBot="1" x14ac:dyDescent="0.25">
      <c r="A978" s="90"/>
      <c r="B978" s="67" t="s">
        <v>1786</v>
      </c>
      <c r="C978" s="84">
        <f>IF(C977="","",IF(AND(MONTH(C977)&gt;=1,MONTH(C977)&lt;=3),1,IF(AND(MONTH(C977)&gt;=4,MONTH(C977)&lt;=6),2,IF(AND(MONTH(C977)&gt;=7,MONTH(C977)&lt;=9),3,4))))</f>
        <v>2</v>
      </c>
      <c r="D978" s="90"/>
      <c r="E978" s="67" t="s">
        <v>2417</v>
      </c>
      <c r="F978" s="66" t="s">
        <v>11113</v>
      </c>
      <c r="G978" s="45"/>
      <c r="H978" s="45"/>
      <c r="I978" s="45"/>
      <c r="J978" s="45"/>
    </row>
    <row r="979" spans="1:10" ht="14.1" customHeight="1" thickBot="1" x14ac:dyDescent="0.25">
      <c r="A979" s="90"/>
      <c r="B979" s="67" t="s">
        <v>12943</v>
      </c>
      <c r="C979" s="76">
        <v>44679</v>
      </c>
      <c r="D979" s="90"/>
      <c r="E979" s="67" t="s">
        <v>3073</v>
      </c>
      <c r="F979" s="66" t="s">
        <v>11113</v>
      </c>
      <c r="G979" s="45"/>
      <c r="H979" s="45"/>
      <c r="I979" s="45"/>
      <c r="J979" s="45"/>
    </row>
    <row r="980" spans="1:10" ht="14.1" customHeight="1" thickBot="1" x14ac:dyDescent="0.25">
      <c r="A980" s="90"/>
      <c r="B980" s="67" t="s">
        <v>1786</v>
      </c>
      <c r="C980" s="84">
        <f>IF(C979="","",IF(AND(MONTH(C979)&gt;=1,MONTH(C979)&lt;=3),1,IF(AND(MONTH(C979)&gt;=4,MONTH(C979)&lt;=6),2,IF(AND(MONTH(C979)&gt;=7,MONTH(C979)&lt;=9),3,4))))</f>
        <v>2</v>
      </c>
      <c r="D980" s="90"/>
      <c r="E980" s="67" t="s">
        <v>13193</v>
      </c>
      <c r="F980" s="66" t="s">
        <v>11113</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15735</v>
      </c>
      <c r="B982" s="72" t="s">
        <v>16146</v>
      </c>
      <c r="C982" s="72" t="s">
        <v>15641</v>
      </c>
      <c r="D982" s="72" t="s">
        <v>15251</v>
      </c>
      <c r="E982" s="72" t="s">
        <v>6933</v>
      </c>
      <c r="F982" s="72" t="s">
        <v>15280</v>
      </c>
      <c r="G982" s="45"/>
      <c r="H982" s="45"/>
      <c r="I982" s="45"/>
      <c r="J982" s="45"/>
    </row>
    <row r="983" spans="1:10" ht="13.5" customHeight="1" x14ac:dyDescent="0.2">
      <c r="A983" s="81">
        <v>80111618</v>
      </c>
      <c r="B983" s="69" t="str">
        <f ca="1">IFERROR(INDEX(UNSPSCDes,MATCH(INDIRECT(ADDRESS(ROW(),COLUMN()-1,4)),UNSPSCCode,0)),"")</f>
        <v>Servicios temporales de construcción</v>
      </c>
      <c r="C983" s="81" t="s">
        <v>1449</v>
      </c>
      <c r="D983" s="81">
        <v>5</v>
      </c>
      <c r="E983" s="71">
        <v>500000</v>
      </c>
      <c r="F983" s="70">
        <f ca="1">INDIRECT(ADDRESS(ROW(),COLUMN()-2,4))*INDIRECT(ADDRESS(ROW(),COLUMN()-1,4))</f>
        <v>2500000</v>
      </c>
      <c r="G983" s="45"/>
      <c r="H983" s="45"/>
      <c r="I983" s="45"/>
      <c r="J983" s="45"/>
    </row>
    <row r="984" spans="1:10" ht="14.1" customHeight="1" x14ac:dyDescent="0.2">
      <c r="A984" s="45"/>
      <c r="B984" s="45"/>
      <c r="C984" s="45"/>
      <c r="D984" s="45"/>
      <c r="E984" s="73" t="s">
        <v>12551</v>
      </c>
      <c r="F984" s="74">
        <f ca="1">SUM(Table352[MONTO TOTAL ESTIMADO])</f>
        <v>2500000</v>
      </c>
      <c r="G984" s="45"/>
      <c r="H984" s="45" t="str">
        <f>C976</f>
        <v>Servicios</v>
      </c>
      <c r="I984" s="45" t="str">
        <f>E976</f>
        <v>No</v>
      </c>
      <c r="J984" s="45" t="str">
        <f>D976</f>
        <v>Comparacion de Precios</v>
      </c>
    </row>
    <row r="985" spans="1:10" ht="14.1" customHeight="1" thickBot="1" x14ac:dyDescent="0.3"/>
    <row r="986" spans="1:10" ht="33.75" customHeight="1" thickBot="1" x14ac:dyDescent="0.25">
      <c r="A986" s="64" t="s">
        <v>16383</v>
      </c>
      <c r="B986" s="64" t="s">
        <v>161</v>
      </c>
      <c r="C986" s="64" t="s">
        <v>11725</v>
      </c>
      <c r="D986" s="64" t="s">
        <v>14379</v>
      </c>
      <c r="E986" s="64" t="s">
        <v>10963</v>
      </c>
      <c r="F986" s="64" t="s">
        <v>11096</v>
      </c>
      <c r="G986" s="45"/>
      <c r="H986" s="45"/>
      <c r="I986" s="45"/>
      <c r="J986" s="45"/>
    </row>
    <row r="987" spans="1:10" ht="14.1" customHeight="1" thickBot="1" x14ac:dyDescent="0.25">
      <c r="A987" s="66" t="s">
        <v>18870</v>
      </c>
      <c r="B987" s="66" t="s">
        <v>18871</v>
      </c>
      <c r="C987" s="66" t="s">
        <v>6799</v>
      </c>
      <c r="D987" s="66" t="s">
        <v>1875</v>
      </c>
      <c r="E987" s="66" t="s">
        <v>17854</v>
      </c>
      <c r="F987" s="66"/>
      <c r="G987" s="45"/>
      <c r="H987" s="45"/>
      <c r="I987" s="45"/>
      <c r="J987" s="45"/>
    </row>
    <row r="988" spans="1:10" ht="14.1" customHeight="1" thickBot="1" x14ac:dyDescent="0.25">
      <c r="A988" s="89" t="s">
        <v>14829</v>
      </c>
      <c r="B988" s="67" t="s">
        <v>8529</v>
      </c>
      <c r="C988" s="76">
        <v>44769</v>
      </c>
      <c r="D988" s="89" t="s">
        <v>9387</v>
      </c>
      <c r="E988" s="67" t="s">
        <v>13094</v>
      </c>
      <c r="F988" s="66" t="s">
        <v>3080</v>
      </c>
      <c r="G988" s="45"/>
      <c r="H988" s="45"/>
      <c r="I988" s="45"/>
      <c r="J988" s="45"/>
    </row>
    <row r="989" spans="1:10" ht="14.1" customHeight="1" thickBot="1" x14ac:dyDescent="0.25">
      <c r="A989" s="90"/>
      <c r="B989" s="67" t="s">
        <v>1786</v>
      </c>
      <c r="C989" s="84">
        <f>IF(C988="","",IF(AND(MONTH(C988)&gt;=1,MONTH(C988)&lt;=3),1,IF(AND(MONTH(C988)&gt;=4,MONTH(C988)&lt;=6),2,IF(AND(MONTH(C988)&gt;=7,MONTH(C988)&lt;=9),3,4))))</f>
        <v>3</v>
      </c>
      <c r="D989" s="90"/>
      <c r="E989" s="67" t="s">
        <v>2417</v>
      </c>
      <c r="F989" s="66" t="s">
        <v>11113</v>
      </c>
      <c r="G989" s="45"/>
      <c r="H989" s="45"/>
      <c r="I989" s="45"/>
      <c r="J989" s="45"/>
    </row>
    <row r="990" spans="1:10" ht="14.1" customHeight="1" thickBot="1" x14ac:dyDescent="0.25">
      <c r="A990" s="90"/>
      <c r="B990" s="67" t="s">
        <v>12943</v>
      </c>
      <c r="C990" s="76">
        <v>44770</v>
      </c>
      <c r="D990" s="90"/>
      <c r="E990" s="67" t="s">
        <v>3073</v>
      </c>
      <c r="F990" s="66" t="s">
        <v>11113</v>
      </c>
      <c r="G990" s="45"/>
      <c r="H990" s="45"/>
      <c r="I990" s="45"/>
      <c r="J990" s="45"/>
    </row>
    <row r="991" spans="1:10" ht="14.1" customHeight="1" thickBot="1" x14ac:dyDescent="0.25">
      <c r="A991" s="90"/>
      <c r="B991" s="67" t="s">
        <v>1786</v>
      </c>
      <c r="C991" s="84">
        <f>IF(C990="","",IF(AND(MONTH(C990)&gt;=1,MONTH(C990)&lt;=3),1,IF(AND(MONTH(C990)&gt;=4,MONTH(C990)&lt;=6),2,IF(AND(MONTH(C990)&gt;=7,MONTH(C990)&lt;=9),3,4))))</f>
        <v>3</v>
      </c>
      <c r="D991" s="90"/>
      <c r="E991" s="67" t="s">
        <v>13193</v>
      </c>
      <c r="F991" s="66" t="s">
        <v>11113</v>
      </c>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72" t="s">
        <v>15735</v>
      </c>
      <c r="B993" s="72" t="s">
        <v>16146</v>
      </c>
      <c r="C993" s="72" t="s">
        <v>15641</v>
      </c>
      <c r="D993" s="72" t="s">
        <v>15251</v>
      </c>
      <c r="E993" s="72" t="s">
        <v>6933</v>
      </c>
      <c r="F993" s="72" t="s">
        <v>15280</v>
      </c>
      <c r="G993" s="45"/>
      <c r="H993" s="45"/>
      <c r="I993" s="45"/>
      <c r="J993" s="45"/>
    </row>
    <row r="994" spans="1:10" ht="13.5" customHeight="1" x14ac:dyDescent="0.2">
      <c r="A994" s="81">
        <v>80111618</v>
      </c>
      <c r="B994" s="69" t="str">
        <f ca="1">IFERROR(INDEX(UNSPSCDes,MATCH(INDIRECT(ADDRESS(ROW(),COLUMN()-1,4)),UNSPSCCode,0)),"")</f>
        <v>Servicios temporales de construcción</v>
      </c>
      <c r="C994" s="81" t="s">
        <v>1449</v>
      </c>
      <c r="D994" s="81">
        <v>5</v>
      </c>
      <c r="E994" s="71">
        <v>500000</v>
      </c>
      <c r="F994" s="70">
        <f ca="1">INDIRECT(ADDRESS(ROW(),COLUMN()-2,4))*INDIRECT(ADDRESS(ROW(),COLUMN()-1,4))</f>
        <v>2500000</v>
      </c>
      <c r="G994" s="45"/>
      <c r="H994" s="45"/>
      <c r="I994" s="45"/>
      <c r="J994" s="45"/>
    </row>
    <row r="995" spans="1:10" ht="14.1" customHeight="1" x14ac:dyDescent="0.2">
      <c r="A995" s="45"/>
      <c r="B995" s="45"/>
      <c r="C995" s="45"/>
      <c r="D995" s="45"/>
      <c r="E995" s="73" t="s">
        <v>12551</v>
      </c>
      <c r="F995" s="74">
        <f ca="1">SUM(Table353[MONTO TOTAL ESTIMADO])</f>
        <v>2500000</v>
      </c>
      <c r="G995" s="45"/>
      <c r="H995" s="45" t="str">
        <f>C987</f>
        <v>Servicios</v>
      </c>
      <c r="I995" s="45" t="str">
        <f>E987</f>
        <v>No</v>
      </c>
      <c r="J995" s="45" t="str">
        <f>D987</f>
        <v>Comparacion de Precios</v>
      </c>
    </row>
    <row r="996" spans="1:10" ht="14.1" customHeight="1" thickBot="1" x14ac:dyDescent="0.3"/>
    <row r="997" spans="1:10" ht="33.75" customHeight="1" thickBot="1" x14ac:dyDescent="0.25">
      <c r="A997" s="64" t="s">
        <v>16383</v>
      </c>
      <c r="B997" s="64" t="s">
        <v>161</v>
      </c>
      <c r="C997" s="64" t="s">
        <v>11725</v>
      </c>
      <c r="D997" s="64" t="s">
        <v>14379</v>
      </c>
      <c r="E997" s="64" t="s">
        <v>10963</v>
      </c>
      <c r="F997" s="64" t="s">
        <v>11096</v>
      </c>
      <c r="G997" s="45"/>
      <c r="H997" s="45"/>
      <c r="I997" s="45"/>
      <c r="J997" s="45"/>
    </row>
    <row r="998" spans="1:10" ht="14.1" customHeight="1" thickBot="1" x14ac:dyDescent="0.25">
      <c r="A998" s="66" t="s">
        <v>18870</v>
      </c>
      <c r="B998" s="66" t="s">
        <v>18871</v>
      </c>
      <c r="C998" s="66" t="s">
        <v>6799</v>
      </c>
      <c r="D998" s="66" t="s">
        <v>1875</v>
      </c>
      <c r="E998" s="66" t="s">
        <v>17854</v>
      </c>
      <c r="F998" s="66"/>
      <c r="G998" s="45"/>
      <c r="H998" s="45"/>
      <c r="I998" s="45"/>
      <c r="J998" s="45"/>
    </row>
    <row r="999" spans="1:10" ht="14.1" customHeight="1" thickBot="1" x14ac:dyDescent="0.25">
      <c r="A999" s="89" t="s">
        <v>14829</v>
      </c>
      <c r="B999" s="67" t="s">
        <v>8529</v>
      </c>
      <c r="C999" s="76">
        <v>44860</v>
      </c>
      <c r="D999" s="89" t="s">
        <v>9387</v>
      </c>
      <c r="E999" s="67" t="s">
        <v>13094</v>
      </c>
      <c r="F999" s="66" t="s">
        <v>3080</v>
      </c>
      <c r="G999" s="45"/>
      <c r="H999" s="45"/>
      <c r="I999" s="45"/>
      <c r="J999" s="45"/>
    </row>
    <row r="1000" spans="1:10" ht="14.1" customHeight="1" thickBot="1" x14ac:dyDescent="0.25">
      <c r="A1000" s="90"/>
      <c r="B1000" s="67" t="s">
        <v>1786</v>
      </c>
      <c r="C1000" s="84">
        <f>IF(C999="","",IF(AND(MONTH(C999)&gt;=1,MONTH(C999)&lt;=3),1,IF(AND(MONTH(C999)&gt;=4,MONTH(C999)&lt;=6),2,IF(AND(MONTH(C999)&gt;=7,MONTH(C999)&lt;=9),3,4))))</f>
        <v>4</v>
      </c>
      <c r="D1000" s="90"/>
      <c r="E1000" s="67" t="s">
        <v>2417</v>
      </c>
      <c r="F1000" s="66" t="s">
        <v>11113</v>
      </c>
      <c r="G1000" s="45"/>
      <c r="H1000" s="45"/>
      <c r="I1000" s="45"/>
      <c r="J1000" s="45"/>
    </row>
    <row r="1001" spans="1:10" ht="14.1" customHeight="1" thickBot="1" x14ac:dyDescent="0.25">
      <c r="A1001" s="90"/>
      <c r="B1001" s="67" t="s">
        <v>12943</v>
      </c>
      <c r="C1001" s="76">
        <v>44860</v>
      </c>
      <c r="D1001" s="90"/>
      <c r="E1001" s="67" t="s">
        <v>3073</v>
      </c>
      <c r="F1001" s="66" t="s">
        <v>11113</v>
      </c>
      <c r="G1001" s="45"/>
      <c r="H1001" s="45"/>
      <c r="I1001" s="45"/>
      <c r="J1001" s="45"/>
    </row>
    <row r="1002" spans="1:10" ht="14.1" customHeight="1" thickBot="1" x14ac:dyDescent="0.25">
      <c r="A1002" s="90"/>
      <c r="B1002" s="67" t="s">
        <v>1786</v>
      </c>
      <c r="C1002" s="84">
        <f>IF(C1001="","",IF(AND(MONTH(C1001)&gt;=1,MONTH(C1001)&lt;=3),1,IF(AND(MONTH(C1001)&gt;=4,MONTH(C1001)&lt;=6),2,IF(AND(MONTH(C1001)&gt;=7,MONTH(C1001)&lt;=9),3,4))))</f>
        <v>4</v>
      </c>
      <c r="D1002" s="90"/>
      <c r="E1002" s="67" t="s">
        <v>13193</v>
      </c>
      <c r="F1002" s="66" t="s">
        <v>11113</v>
      </c>
      <c r="G1002" s="45"/>
      <c r="H1002" s="45"/>
      <c r="I1002" s="45"/>
      <c r="J1002" s="45"/>
    </row>
    <row r="1003" spans="1:10" ht="14.1" customHeight="1" thickBot="1" x14ac:dyDescent="0.25">
      <c r="A1003" s="45"/>
      <c r="B1003" s="45"/>
      <c r="C1003" s="45"/>
      <c r="D1003" s="45"/>
      <c r="E1003" s="45"/>
      <c r="F1003" s="45"/>
      <c r="G1003" s="45"/>
      <c r="H1003" s="45"/>
      <c r="I1003" s="45"/>
      <c r="J1003" s="45"/>
    </row>
    <row r="1004" spans="1:10" ht="14.1" customHeight="1" thickBot="1" x14ac:dyDescent="0.25">
      <c r="A1004" s="72" t="s">
        <v>15735</v>
      </c>
      <c r="B1004" s="72" t="s">
        <v>16146</v>
      </c>
      <c r="C1004" s="72" t="s">
        <v>15641</v>
      </c>
      <c r="D1004" s="72" t="s">
        <v>15251</v>
      </c>
      <c r="E1004" s="72" t="s">
        <v>6933</v>
      </c>
      <c r="F1004" s="72" t="s">
        <v>15280</v>
      </c>
      <c r="G1004" s="45"/>
      <c r="H1004" s="45"/>
      <c r="I1004" s="45"/>
      <c r="J1004" s="45"/>
    </row>
    <row r="1005" spans="1:10" ht="13.5" customHeight="1" x14ac:dyDescent="0.2">
      <c r="A1005" s="81">
        <v>80111618</v>
      </c>
      <c r="B1005" s="69" t="str">
        <f ca="1">IFERROR(INDEX(UNSPSCDes,MATCH(INDIRECT(ADDRESS(ROW(),COLUMN()-1,4)),UNSPSCCode,0)),"")</f>
        <v>Servicios temporales de construcción</v>
      </c>
      <c r="C1005" s="81" t="s">
        <v>1449</v>
      </c>
      <c r="D1005" s="81">
        <v>5</v>
      </c>
      <c r="E1005" s="71">
        <v>500000</v>
      </c>
      <c r="F1005" s="70">
        <f ca="1">INDIRECT(ADDRESS(ROW(),COLUMN()-2,4))*INDIRECT(ADDRESS(ROW(),COLUMN()-1,4))</f>
        <v>2500000</v>
      </c>
      <c r="G1005" s="45"/>
      <c r="H1005" s="45"/>
      <c r="I1005" s="45"/>
      <c r="J1005" s="45"/>
    </row>
    <row r="1006" spans="1:10" ht="14.1" customHeight="1" x14ac:dyDescent="0.2">
      <c r="A1006" s="45"/>
      <c r="B1006" s="45"/>
      <c r="C1006" s="45"/>
      <c r="D1006" s="45"/>
      <c r="E1006" s="73" t="s">
        <v>12551</v>
      </c>
      <c r="F1006" s="74">
        <f ca="1">SUM(Table354[MONTO TOTAL ESTIMADO])</f>
        <v>2500000</v>
      </c>
      <c r="G1006" s="45"/>
      <c r="H1006" s="45" t="str">
        <f>C998</f>
        <v>Servicios</v>
      </c>
      <c r="I1006" s="45" t="str">
        <f>E998</f>
        <v>No</v>
      </c>
      <c r="J1006" s="45" t="str">
        <f>D998</f>
        <v>Comparacion de Precios</v>
      </c>
    </row>
    <row r="1007" spans="1:10" ht="14.1" customHeight="1" thickBot="1" x14ac:dyDescent="0.3"/>
    <row r="1008" spans="1:10" ht="33.75" customHeight="1" thickBot="1" x14ac:dyDescent="0.25">
      <c r="A1008" s="64" t="s">
        <v>16383</v>
      </c>
      <c r="B1008" s="64" t="s">
        <v>161</v>
      </c>
      <c r="C1008" s="64" t="s">
        <v>11725</v>
      </c>
      <c r="D1008" s="64" t="s">
        <v>14379</v>
      </c>
      <c r="E1008" s="64" t="s">
        <v>10963</v>
      </c>
      <c r="F1008" s="64" t="s">
        <v>11096</v>
      </c>
      <c r="G1008" s="45"/>
      <c r="H1008" s="45"/>
      <c r="I1008" s="45"/>
      <c r="J1008" s="45"/>
    </row>
    <row r="1009" spans="1:10" ht="13.5" customHeight="1" thickBot="1" x14ac:dyDescent="0.25">
      <c r="A1009" s="66" t="s">
        <v>18872</v>
      </c>
      <c r="B1009" s="66" t="s">
        <v>18873</v>
      </c>
      <c r="C1009" s="66" t="s">
        <v>6799</v>
      </c>
      <c r="D1009" s="66" t="s">
        <v>17483</v>
      </c>
      <c r="E1009" s="66" t="s">
        <v>17854</v>
      </c>
      <c r="F1009" s="66"/>
      <c r="G1009" s="45"/>
      <c r="H1009" s="45"/>
      <c r="I1009" s="45"/>
      <c r="J1009" s="45"/>
    </row>
    <row r="1010" spans="1:10" ht="14.1" customHeight="1" thickBot="1" x14ac:dyDescent="0.25">
      <c r="A1010" s="89" t="s">
        <v>14829</v>
      </c>
      <c r="B1010" s="67" t="s">
        <v>8529</v>
      </c>
      <c r="C1010" s="76">
        <v>44587</v>
      </c>
      <c r="D1010" s="89" t="s">
        <v>9387</v>
      </c>
      <c r="E1010" s="67" t="s">
        <v>13094</v>
      </c>
      <c r="F1010" s="66" t="s">
        <v>3080</v>
      </c>
      <c r="G1010" s="45"/>
      <c r="H1010" s="45"/>
      <c r="I1010" s="45"/>
      <c r="J1010" s="45"/>
    </row>
    <row r="1011" spans="1:10" ht="14.1" customHeight="1" thickBot="1" x14ac:dyDescent="0.25">
      <c r="A1011" s="90"/>
      <c r="B1011" s="67" t="s">
        <v>1786</v>
      </c>
      <c r="C1011" s="84">
        <f>IF(C1010="","",IF(AND(MONTH(C1010)&gt;=1,MONTH(C1010)&lt;=3),1,IF(AND(MONTH(C1010)&gt;=4,MONTH(C1010)&lt;=6),2,IF(AND(MONTH(C1010)&gt;=7,MONTH(C1010)&lt;=9),3,4))))</f>
        <v>1</v>
      </c>
      <c r="D1011" s="90"/>
      <c r="E1011" s="67" t="s">
        <v>2417</v>
      </c>
      <c r="F1011" s="66" t="s">
        <v>11113</v>
      </c>
      <c r="G1011" s="45"/>
      <c r="H1011" s="45"/>
      <c r="I1011" s="45"/>
      <c r="J1011" s="45"/>
    </row>
    <row r="1012" spans="1:10" ht="14.1" customHeight="1" thickBot="1" x14ac:dyDescent="0.25">
      <c r="A1012" s="90"/>
      <c r="B1012" s="67" t="s">
        <v>12943</v>
      </c>
      <c r="C1012" s="76">
        <v>44588</v>
      </c>
      <c r="D1012" s="90"/>
      <c r="E1012" s="67" t="s">
        <v>3073</v>
      </c>
      <c r="F1012" s="66" t="s">
        <v>11113</v>
      </c>
      <c r="G1012" s="45"/>
      <c r="H1012" s="45"/>
      <c r="I1012" s="45"/>
      <c r="J1012" s="45"/>
    </row>
    <row r="1013" spans="1:10" ht="14.1" customHeight="1" thickBot="1" x14ac:dyDescent="0.25">
      <c r="A1013" s="90"/>
      <c r="B1013" s="67" t="s">
        <v>1786</v>
      </c>
      <c r="C1013" s="84">
        <f>IF(C1012="","",IF(AND(MONTH(C1012)&gt;=1,MONTH(C1012)&lt;=3),1,IF(AND(MONTH(C1012)&gt;=4,MONTH(C1012)&lt;=6),2,IF(AND(MONTH(C1012)&gt;=7,MONTH(C1012)&lt;=9),3,4))))</f>
        <v>1</v>
      </c>
      <c r="D1013" s="90"/>
      <c r="E1013" s="67" t="s">
        <v>13193</v>
      </c>
      <c r="F1013" s="66" t="s">
        <v>11113</v>
      </c>
      <c r="G1013" s="45"/>
      <c r="H1013" s="45"/>
      <c r="I1013" s="45"/>
      <c r="J1013" s="45"/>
    </row>
    <row r="1014" spans="1:10" ht="14.1" customHeight="1" thickBot="1" x14ac:dyDescent="0.25">
      <c r="A1014" s="45"/>
      <c r="B1014" s="45"/>
      <c r="C1014" s="45"/>
      <c r="D1014" s="45"/>
      <c r="E1014" s="45"/>
      <c r="F1014" s="45"/>
      <c r="G1014" s="45"/>
      <c r="H1014" s="45"/>
      <c r="I1014" s="45"/>
      <c r="J1014" s="45"/>
    </row>
    <row r="1015" spans="1:10" ht="14.1" customHeight="1" thickBot="1" x14ac:dyDescent="0.25">
      <c r="A1015" s="72" t="s">
        <v>15735</v>
      </c>
      <c r="B1015" s="72" t="s">
        <v>16146</v>
      </c>
      <c r="C1015" s="72" t="s">
        <v>15641</v>
      </c>
      <c r="D1015" s="72" t="s">
        <v>15251</v>
      </c>
      <c r="E1015" s="72" t="s">
        <v>6933</v>
      </c>
      <c r="F1015" s="72" t="s">
        <v>15280</v>
      </c>
      <c r="G1015" s="45"/>
      <c r="H1015" s="45"/>
      <c r="I1015" s="45"/>
      <c r="J1015" s="45"/>
    </row>
    <row r="1016" spans="1:10" ht="13.5" customHeight="1" x14ac:dyDescent="0.2">
      <c r="A1016" s="81">
        <v>73151905</v>
      </c>
      <c r="B1016" s="69" t="str">
        <f ca="1">IFERROR(INDEX(UNSPSCDes,MATCH(INDIRECT(ADDRESS(ROW(),COLUMN()-1,4)),UNSPSCCode,0)),"")</f>
        <v>Servicios de impresión industrial digital</v>
      </c>
      <c r="C1016" s="81" t="s">
        <v>1449</v>
      </c>
      <c r="D1016" s="81">
        <v>1</v>
      </c>
      <c r="E1016" s="71">
        <v>200000</v>
      </c>
      <c r="F1016" s="70">
        <f ca="1">INDIRECT(ADDRESS(ROW(),COLUMN()-2,4))*INDIRECT(ADDRESS(ROW(),COLUMN()-1,4))</f>
        <v>200000</v>
      </c>
      <c r="G1016" s="45"/>
      <c r="H1016" s="45"/>
      <c r="I1016" s="45"/>
      <c r="J1016" s="45"/>
    </row>
    <row r="1017" spans="1:10" ht="14.1" customHeight="1" x14ac:dyDescent="0.2">
      <c r="A1017" s="45"/>
      <c r="B1017" s="45"/>
      <c r="C1017" s="45"/>
      <c r="D1017" s="45"/>
      <c r="E1017" s="73" t="s">
        <v>12551</v>
      </c>
      <c r="F1017" s="74">
        <f ca="1">SUM(Table355[MONTO TOTAL ESTIMADO])</f>
        <v>200000</v>
      </c>
      <c r="G1017" s="45"/>
      <c r="H1017" s="45" t="str">
        <f>C1009</f>
        <v>Servicios</v>
      </c>
      <c r="I1017" s="45" t="str">
        <f>E1009</f>
        <v>No</v>
      </c>
      <c r="J1017" s="45" t="str">
        <f>D1009</f>
        <v>Compras Menores</v>
      </c>
    </row>
    <row r="1018" spans="1:10" ht="14.1" customHeight="1" thickBot="1" x14ac:dyDescent="0.3"/>
    <row r="1019" spans="1:10" ht="33.75" customHeight="1" thickBot="1" x14ac:dyDescent="0.25">
      <c r="A1019" s="64" t="s">
        <v>16383</v>
      </c>
      <c r="B1019" s="64" t="s">
        <v>161</v>
      </c>
      <c r="C1019" s="64" t="s">
        <v>11725</v>
      </c>
      <c r="D1019" s="64" t="s">
        <v>14379</v>
      </c>
      <c r="E1019" s="64" t="s">
        <v>10963</v>
      </c>
      <c r="F1019" s="64" t="s">
        <v>11096</v>
      </c>
      <c r="G1019" s="45"/>
      <c r="H1019" s="45"/>
      <c r="I1019" s="45"/>
      <c r="J1019" s="45"/>
    </row>
    <row r="1020" spans="1:10" ht="13.5" customHeight="1" thickBot="1" x14ac:dyDescent="0.25">
      <c r="A1020" s="66" t="s">
        <v>18876</v>
      </c>
      <c r="B1020" s="66" t="s">
        <v>18874</v>
      </c>
      <c r="C1020" s="66" t="s">
        <v>6799</v>
      </c>
      <c r="D1020" s="66" t="s">
        <v>10172</v>
      </c>
      <c r="E1020" s="66" t="s">
        <v>8856</v>
      </c>
      <c r="F1020" s="66"/>
      <c r="G1020" s="45"/>
      <c r="H1020" s="45"/>
      <c r="I1020" s="45"/>
      <c r="J1020" s="45"/>
    </row>
    <row r="1021" spans="1:10" ht="14.1" customHeight="1" thickBot="1" x14ac:dyDescent="0.25">
      <c r="A1021" s="89" t="s">
        <v>14829</v>
      </c>
      <c r="B1021" s="67" t="s">
        <v>8529</v>
      </c>
      <c r="C1021" s="76">
        <v>44588</v>
      </c>
      <c r="D1021" s="89" t="s">
        <v>9387</v>
      </c>
      <c r="E1021" s="67" t="s">
        <v>13094</v>
      </c>
      <c r="F1021" s="66" t="s">
        <v>3080</v>
      </c>
      <c r="G1021" s="45"/>
      <c r="H1021" s="45"/>
      <c r="I1021" s="45"/>
      <c r="J1021" s="45"/>
    </row>
    <row r="1022" spans="1:10" ht="14.1" customHeight="1" thickBot="1" x14ac:dyDescent="0.25">
      <c r="A1022" s="90"/>
      <c r="B1022" s="67" t="s">
        <v>1786</v>
      </c>
      <c r="C1022" s="84">
        <f>IF(C1021="","",IF(AND(MONTH(C1021)&gt;=1,MONTH(C1021)&lt;=3),1,IF(AND(MONTH(C1021)&gt;=4,MONTH(C1021)&lt;=6),2,IF(AND(MONTH(C1021)&gt;=7,MONTH(C1021)&lt;=9),3,4))))</f>
        <v>1</v>
      </c>
      <c r="D1022" s="90"/>
      <c r="E1022" s="67" t="s">
        <v>2417</v>
      </c>
      <c r="F1022" s="66" t="s">
        <v>11113</v>
      </c>
      <c r="G1022" s="45"/>
      <c r="H1022" s="45"/>
      <c r="I1022" s="45"/>
      <c r="J1022" s="45"/>
    </row>
    <row r="1023" spans="1:10" ht="14.1" customHeight="1" thickBot="1" x14ac:dyDescent="0.25">
      <c r="A1023" s="90"/>
      <c r="B1023" s="67" t="s">
        <v>12943</v>
      </c>
      <c r="C1023" s="76">
        <v>44589</v>
      </c>
      <c r="D1023" s="90"/>
      <c r="E1023" s="67" t="s">
        <v>3073</v>
      </c>
      <c r="F1023" s="66" t="s">
        <v>11113</v>
      </c>
      <c r="G1023" s="45"/>
      <c r="H1023" s="45"/>
      <c r="I1023" s="45"/>
      <c r="J1023" s="45"/>
    </row>
    <row r="1024" spans="1:10" ht="14.1" customHeight="1" thickBot="1" x14ac:dyDescent="0.25">
      <c r="A1024" s="90"/>
      <c r="B1024" s="67" t="s">
        <v>1786</v>
      </c>
      <c r="C1024" s="84">
        <f>IF(C1023="","",IF(AND(MONTH(C1023)&gt;=1,MONTH(C1023)&lt;=3),1,IF(AND(MONTH(C1023)&gt;=4,MONTH(C1023)&lt;=6),2,IF(AND(MONTH(C1023)&gt;=7,MONTH(C1023)&lt;=9),3,4))))</f>
        <v>1</v>
      </c>
      <c r="D1024" s="90"/>
      <c r="E1024" s="67" t="s">
        <v>13193</v>
      </c>
      <c r="F1024" s="66" t="s">
        <v>11113</v>
      </c>
      <c r="G1024" s="45"/>
      <c r="H1024" s="45"/>
      <c r="I1024" s="45"/>
      <c r="J1024" s="45"/>
    </row>
    <row r="1025" spans="1:10" ht="14.1" customHeight="1" thickBot="1" x14ac:dyDescent="0.25">
      <c r="A1025" s="45"/>
      <c r="B1025" s="45"/>
      <c r="C1025" s="45"/>
      <c r="D1025" s="45"/>
      <c r="E1025" s="45"/>
      <c r="F1025" s="45"/>
      <c r="G1025" s="45"/>
      <c r="H1025" s="45"/>
      <c r="I1025" s="45"/>
      <c r="J1025" s="45"/>
    </row>
    <row r="1026" spans="1:10" ht="14.1" customHeight="1" thickBot="1" x14ac:dyDescent="0.25">
      <c r="A1026" s="72" t="s">
        <v>15735</v>
      </c>
      <c r="B1026" s="72" t="s">
        <v>16146</v>
      </c>
      <c r="C1026" s="72" t="s">
        <v>15641</v>
      </c>
      <c r="D1026" s="72" t="s">
        <v>15251</v>
      </c>
      <c r="E1026" s="72" t="s">
        <v>6933</v>
      </c>
      <c r="F1026" s="72" t="s">
        <v>15280</v>
      </c>
      <c r="G1026" s="45"/>
      <c r="H1026" s="45"/>
      <c r="I1026" s="45"/>
      <c r="J1026" s="45"/>
    </row>
    <row r="1027" spans="1:10" ht="13.5" customHeight="1" x14ac:dyDescent="0.2">
      <c r="A1027" s="81">
        <v>70141605</v>
      </c>
      <c r="B1027" s="69" t="str">
        <f ca="1">IFERROR(INDEX(UNSPSCDes,MATCH(INDIRECT(ADDRESS(ROW(),COLUMN()-1,4)),UNSPSCCode,0)),"")</f>
        <v>Servicios de manejo integrado de plagas</v>
      </c>
      <c r="C1027" s="81" t="s">
        <v>1449</v>
      </c>
      <c r="D1027" s="81">
        <v>1</v>
      </c>
      <c r="E1027" s="71">
        <v>80000</v>
      </c>
      <c r="F1027" s="70">
        <f ca="1">INDIRECT(ADDRESS(ROW(),COLUMN()-2,4))*INDIRECT(ADDRESS(ROW(),COLUMN()-1,4))</f>
        <v>80000</v>
      </c>
      <c r="G1027" s="45"/>
      <c r="H1027" s="45"/>
      <c r="I1027" s="45"/>
      <c r="J1027" s="45"/>
    </row>
    <row r="1028" spans="1:10" ht="14.1" customHeight="1" x14ac:dyDescent="0.2">
      <c r="A1028" s="45"/>
      <c r="B1028" s="45"/>
      <c r="C1028" s="45"/>
      <c r="D1028" s="45"/>
      <c r="E1028" s="73" t="s">
        <v>12551</v>
      </c>
      <c r="F1028" s="74">
        <f ca="1">SUM(Table356[MONTO TOTAL ESTIMADO])</f>
        <v>80000</v>
      </c>
      <c r="G1028" s="45"/>
      <c r="H1028" s="45" t="str">
        <f>C1020</f>
        <v>Servicios</v>
      </c>
      <c r="I1028" s="45" t="str">
        <f>E1020</f>
        <v>Sí</v>
      </c>
      <c r="J1028" s="45" t="str">
        <f>D1020</f>
        <v>Compras por debajo del Umbral</v>
      </c>
    </row>
    <row r="1029" spans="1:10" ht="14.1" customHeight="1" thickBot="1" x14ac:dyDescent="0.3"/>
    <row r="1030" spans="1:10" ht="33.75" customHeight="1" thickBot="1" x14ac:dyDescent="0.25">
      <c r="A1030" s="64" t="s">
        <v>16383</v>
      </c>
      <c r="B1030" s="64" t="s">
        <v>161</v>
      </c>
      <c r="C1030" s="64" t="s">
        <v>11725</v>
      </c>
      <c r="D1030" s="64" t="s">
        <v>14379</v>
      </c>
      <c r="E1030" s="64" t="s">
        <v>10963</v>
      </c>
      <c r="F1030" s="64" t="s">
        <v>11096</v>
      </c>
      <c r="G1030" s="45"/>
      <c r="H1030" s="45"/>
      <c r="I1030" s="45"/>
      <c r="J1030" s="45"/>
    </row>
    <row r="1031" spans="1:10" ht="13.5" customHeight="1" thickBot="1" x14ac:dyDescent="0.25">
      <c r="A1031" s="66" t="s">
        <v>18875</v>
      </c>
      <c r="B1031" s="66" t="s">
        <v>18877</v>
      </c>
      <c r="C1031" s="66" t="s">
        <v>6799</v>
      </c>
      <c r="D1031" s="66" t="s">
        <v>17483</v>
      </c>
      <c r="E1031" s="66" t="s">
        <v>8856</v>
      </c>
      <c r="F1031" s="66"/>
      <c r="G1031" s="45"/>
      <c r="H1031" s="45"/>
      <c r="I1031" s="45"/>
      <c r="J1031" s="45"/>
    </row>
    <row r="1032" spans="1:10" ht="14.1" customHeight="1" thickBot="1" x14ac:dyDescent="0.25">
      <c r="A1032" s="89" t="s">
        <v>14829</v>
      </c>
      <c r="B1032" s="67" t="s">
        <v>8529</v>
      </c>
      <c r="C1032" s="76">
        <v>44588</v>
      </c>
      <c r="D1032" s="89" t="s">
        <v>9387</v>
      </c>
      <c r="E1032" s="67" t="s">
        <v>13094</v>
      </c>
      <c r="F1032" s="66" t="s">
        <v>3080</v>
      </c>
      <c r="G1032" s="45"/>
      <c r="H1032" s="45"/>
      <c r="I1032" s="45"/>
      <c r="J1032" s="45"/>
    </row>
    <row r="1033" spans="1:10" ht="14.1" customHeight="1" thickBot="1" x14ac:dyDescent="0.25">
      <c r="A1033" s="90"/>
      <c r="B1033" s="67" t="s">
        <v>1786</v>
      </c>
      <c r="C1033" s="84">
        <f>IF(C1032="","",IF(AND(MONTH(C1032)&gt;=1,MONTH(C1032)&lt;=3),1,IF(AND(MONTH(C1032)&gt;=4,MONTH(C1032)&lt;=6),2,IF(AND(MONTH(C1032)&gt;=7,MONTH(C1032)&lt;=9),3,4))))</f>
        <v>1</v>
      </c>
      <c r="D1033" s="90"/>
      <c r="E1033" s="67" t="s">
        <v>2417</v>
      </c>
      <c r="F1033" s="66" t="s">
        <v>11113</v>
      </c>
      <c r="G1033" s="45"/>
      <c r="H1033" s="45"/>
      <c r="I1033" s="45"/>
      <c r="J1033" s="45"/>
    </row>
    <row r="1034" spans="1:10" ht="14.1" customHeight="1" thickBot="1" x14ac:dyDescent="0.25">
      <c r="A1034" s="90"/>
      <c r="B1034" s="67" t="s">
        <v>12943</v>
      </c>
      <c r="C1034" s="76">
        <v>44589</v>
      </c>
      <c r="D1034" s="90"/>
      <c r="E1034" s="67" t="s">
        <v>3073</v>
      </c>
      <c r="F1034" s="66" t="s">
        <v>11113</v>
      </c>
      <c r="G1034" s="45"/>
      <c r="H1034" s="45"/>
      <c r="I1034" s="45"/>
      <c r="J1034" s="45"/>
    </row>
    <row r="1035" spans="1:10" ht="14.1" customHeight="1" thickBot="1" x14ac:dyDescent="0.25">
      <c r="A1035" s="90"/>
      <c r="B1035" s="67" t="s">
        <v>1786</v>
      </c>
      <c r="C1035" s="84">
        <f>IF(C1034="","",IF(AND(MONTH(C1034)&gt;=1,MONTH(C1034)&lt;=3),1,IF(AND(MONTH(C1034)&gt;=4,MONTH(C1034)&lt;=6),2,IF(AND(MONTH(C1034)&gt;=7,MONTH(C1034)&lt;=9),3,4))))</f>
        <v>1</v>
      </c>
      <c r="D1035" s="90"/>
      <c r="E1035" s="67" t="s">
        <v>13193</v>
      </c>
      <c r="F1035" s="66" t="s">
        <v>11113</v>
      </c>
      <c r="G1035" s="45"/>
      <c r="H1035" s="45"/>
      <c r="I1035" s="45"/>
      <c r="J1035" s="45"/>
    </row>
    <row r="1036" spans="1:10" ht="14.1" customHeight="1" thickBot="1" x14ac:dyDescent="0.25">
      <c r="A1036" s="45"/>
      <c r="B1036" s="45"/>
      <c r="C1036" s="45"/>
      <c r="D1036" s="45"/>
      <c r="E1036" s="45"/>
      <c r="F1036" s="45"/>
      <c r="G1036" s="45"/>
      <c r="H1036" s="45"/>
      <c r="I1036" s="45"/>
      <c r="J1036" s="45"/>
    </row>
    <row r="1037" spans="1:10" ht="14.1" customHeight="1" thickBot="1" x14ac:dyDescent="0.25">
      <c r="A1037" s="72" t="s">
        <v>15735</v>
      </c>
      <c r="B1037" s="72" t="s">
        <v>16146</v>
      </c>
      <c r="C1037" s="72" t="s">
        <v>15641</v>
      </c>
      <c r="D1037" s="72" t="s">
        <v>15251</v>
      </c>
      <c r="E1037" s="72" t="s">
        <v>6933</v>
      </c>
      <c r="F1037" s="72" t="s">
        <v>15280</v>
      </c>
      <c r="G1037" s="45"/>
      <c r="H1037" s="45"/>
      <c r="I1037" s="45"/>
      <c r="J1037" s="45"/>
    </row>
    <row r="1038" spans="1:10" ht="13.5" customHeight="1" x14ac:dyDescent="0.2">
      <c r="A1038" s="81">
        <v>80111504</v>
      </c>
      <c r="B1038" s="69" t="str">
        <f ca="1">IFERROR(INDEX(UNSPSCDes,MATCH(INDIRECT(ADDRESS(ROW(),COLUMN()-1,4)),UNSPSCCode,0)),"")</f>
        <v>Formación o desarrollo laboral</v>
      </c>
      <c r="C1038" s="81" t="s">
        <v>1449</v>
      </c>
      <c r="D1038" s="81">
        <v>1</v>
      </c>
      <c r="E1038" s="71">
        <v>400000</v>
      </c>
      <c r="F1038" s="70">
        <f ca="1">INDIRECT(ADDRESS(ROW(),COLUMN()-2,4))*INDIRECT(ADDRESS(ROW(),COLUMN()-1,4))</f>
        <v>400000</v>
      </c>
      <c r="G1038" s="45"/>
      <c r="H1038" s="45"/>
      <c r="I1038" s="45"/>
      <c r="J1038" s="45"/>
    </row>
    <row r="1039" spans="1:10" ht="14.1" customHeight="1" x14ac:dyDescent="0.2">
      <c r="A1039" s="45"/>
      <c r="B1039" s="45"/>
      <c r="C1039" s="45"/>
      <c r="D1039" s="45"/>
      <c r="E1039" s="73" t="s">
        <v>12551</v>
      </c>
      <c r="F1039" s="74">
        <f ca="1">SUM(Table357[MONTO TOTAL ESTIMADO])</f>
        <v>400000</v>
      </c>
      <c r="G1039" s="45"/>
      <c r="H1039" s="45" t="str">
        <f>C1031</f>
        <v>Servicios</v>
      </c>
      <c r="I1039" s="45" t="str">
        <f>E1031</f>
        <v>Sí</v>
      </c>
      <c r="J1039" s="45" t="str">
        <f>D1031</f>
        <v>Compras Menores</v>
      </c>
    </row>
    <row r="1040" spans="1:10" ht="14.1" customHeight="1" thickBot="1" x14ac:dyDescent="0.3"/>
    <row r="1041" spans="1:10" ht="33.75" customHeight="1" thickBot="1" x14ac:dyDescent="0.25">
      <c r="A1041" s="64" t="s">
        <v>16383</v>
      </c>
      <c r="B1041" s="64" t="s">
        <v>161</v>
      </c>
      <c r="C1041" s="64" t="s">
        <v>11725</v>
      </c>
      <c r="D1041" s="64" t="s">
        <v>14379</v>
      </c>
      <c r="E1041" s="64" t="s">
        <v>10963</v>
      </c>
      <c r="F1041" s="64" t="s">
        <v>11096</v>
      </c>
      <c r="G1041" s="45"/>
      <c r="H1041" s="45"/>
      <c r="I1041" s="45"/>
      <c r="J1041" s="45"/>
    </row>
    <row r="1042" spans="1:10" ht="13.5" customHeight="1" thickBot="1" x14ac:dyDescent="0.25">
      <c r="A1042" s="66" t="s">
        <v>18878</v>
      </c>
      <c r="B1042" s="66" t="s">
        <v>18879</v>
      </c>
      <c r="C1042" s="66" t="s">
        <v>6799</v>
      </c>
      <c r="D1042" s="66" t="s">
        <v>17483</v>
      </c>
      <c r="E1042" s="66" t="s">
        <v>17854</v>
      </c>
      <c r="F1042" s="66"/>
      <c r="G1042" s="45"/>
      <c r="H1042" s="45"/>
      <c r="I1042" s="45"/>
      <c r="J1042" s="45"/>
    </row>
    <row r="1043" spans="1:10" ht="14.1" customHeight="1" thickBot="1" x14ac:dyDescent="0.25">
      <c r="A1043" s="89" t="s">
        <v>14829</v>
      </c>
      <c r="B1043" s="67" t="s">
        <v>8529</v>
      </c>
      <c r="C1043" s="76">
        <v>44587</v>
      </c>
      <c r="D1043" s="89" t="s">
        <v>9387</v>
      </c>
      <c r="E1043" s="67" t="s">
        <v>13094</v>
      </c>
      <c r="F1043" s="66" t="s">
        <v>3080</v>
      </c>
      <c r="G1043" s="45"/>
      <c r="H1043" s="45"/>
      <c r="I1043" s="45"/>
      <c r="J1043" s="45"/>
    </row>
    <row r="1044" spans="1:10" ht="14.1" customHeight="1" thickBot="1" x14ac:dyDescent="0.25">
      <c r="A1044" s="90"/>
      <c r="B1044" s="67" t="s">
        <v>1786</v>
      </c>
      <c r="C1044" s="84">
        <f>IF(C1043="","",IF(AND(MONTH(C1043)&gt;=1,MONTH(C1043)&lt;=3),1,IF(AND(MONTH(C1043)&gt;=4,MONTH(C1043)&lt;=6),2,IF(AND(MONTH(C1043)&gt;=7,MONTH(C1043)&lt;=9),3,4))))</f>
        <v>1</v>
      </c>
      <c r="D1044" s="90"/>
      <c r="E1044" s="67" t="s">
        <v>2417</v>
      </c>
      <c r="F1044" s="66" t="s">
        <v>11113</v>
      </c>
      <c r="G1044" s="45"/>
      <c r="H1044" s="45"/>
      <c r="I1044" s="45"/>
      <c r="J1044" s="45"/>
    </row>
    <row r="1045" spans="1:10" ht="14.1" customHeight="1" thickBot="1" x14ac:dyDescent="0.25">
      <c r="A1045" s="90"/>
      <c r="B1045" s="67" t="s">
        <v>12943</v>
      </c>
      <c r="C1045" s="76">
        <v>44588</v>
      </c>
      <c r="D1045" s="90"/>
      <c r="E1045" s="67" t="s">
        <v>3073</v>
      </c>
      <c r="F1045" s="66" t="s">
        <v>11113</v>
      </c>
      <c r="G1045" s="45"/>
      <c r="H1045" s="45"/>
      <c r="I1045" s="45"/>
      <c r="J1045" s="45"/>
    </row>
    <row r="1046" spans="1:10" ht="14.1" customHeight="1" thickBot="1" x14ac:dyDescent="0.25">
      <c r="A1046" s="90"/>
      <c r="B1046" s="67" t="s">
        <v>1786</v>
      </c>
      <c r="C1046" s="84">
        <f>IF(C1045="","",IF(AND(MONTH(C1045)&gt;=1,MONTH(C1045)&lt;=3),1,IF(AND(MONTH(C1045)&gt;=4,MONTH(C1045)&lt;=6),2,IF(AND(MONTH(C1045)&gt;=7,MONTH(C1045)&lt;=9),3,4))))</f>
        <v>1</v>
      </c>
      <c r="D1046" s="90"/>
      <c r="E1046" s="67" t="s">
        <v>13193</v>
      </c>
      <c r="F1046" s="66" t="s">
        <v>11113</v>
      </c>
      <c r="G1046" s="45"/>
      <c r="H1046" s="45"/>
      <c r="I1046" s="45"/>
      <c r="J1046" s="45"/>
    </row>
    <row r="1047" spans="1:10" ht="14.1" customHeight="1" thickBot="1" x14ac:dyDescent="0.25">
      <c r="A1047" s="45"/>
      <c r="B1047" s="45"/>
      <c r="C1047" s="45"/>
      <c r="D1047" s="45"/>
      <c r="E1047" s="45"/>
      <c r="F1047" s="45"/>
      <c r="G1047" s="45"/>
      <c r="H1047" s="45"/>
      <c r="I1047" s="45"/>
      <c r="J1047" s="45"/>
    </row>
    <row r="1048" spans="1:10" ht="14.1" customHeight="1" thickBot="1" x14ac:dyDescent="0.25">
      <c r="A1048" s="72" t="s">
        <v>15735</v>
      </c>
      <c r="B1048" s="72" t="s">
        <v>16146</v>
      </c>
      <c r="C1048" s="72" t="s">
        <v>15641</v>
      </c>
      <c r="D1048" s="72" t="s">
        <v>15251</v>
      </c>
      <c r="E1048" s="72" t="s">
        <v>6933</v>
      </c>
      <c r="F1048" s="72" t="s">
        <v>15280</v>
      </c>
      <c r="G1048" s="45"/>
      <c r="H1048" s="45"/>
      <c r="I1048" s="45"/>
      <c r="J1048" s="45"/>
    </row>
    <row r="1049" spans="1:10" ht="13.5" customHeight="1" x14ac:dyDescent="0.2">
      <c r="A1049" s="81">
        <v>90101604</v>
      </c>
      <c r="B1049" s="69" t="str">
        <f ca="1">IFERROR(INDEX(UNSPSCDes,MATCH(INDIRECT(ADDRESS(ROW(),COLUMN()-1,4)),UNSPSCCode,0)),"")</f>
        <v>Servicios de cáterin en la obra o lugar de trabajo</v>
      </c>
      <c r="C1049" s="81" t="s">
        <v>1449</v>
      </c>
      <c r="D1049" s="81">
        <v>1</v>
      </c>
      <c r="E1049" s="71">
        <v>125000</v>
      </c>
      <c r="F1049" s="70">
        <f ca="1">INDIRECT(ADDRESS(ROW(),COLUMN()-2,4))*INDIRECT(ADDRESS(ROW(),COLUMN()-1,4))</f>
        <v>125000</v>
      </c>
      <c r="G1049" s="45"/>
      <c r="H1049" s="45"/>
      <c r="I1049" s="45"/>
      <c r="J1049" s="45"/>
    </row>
    <row r="1050" spans="1:10" ht="13.5" customHeight="1" x14ac:dyDescent="0.2">
      <c r="A1050" s="81">
        <v>90101801</v>
      </c>
      <c r="B1050" s="69" t="str">
        <f ca="1">IFERROR(INDEX(UNSPSCDes,MATCH(INDIRECT(ADDRESS(ROW(),COLUMN()-1,4)),UNSPSCCode,0)),"")</f>
        <v>Comidas para llevar preparadas profesionalmente</v>
      </c>
      <c r="C1050" s="81" t="s">
        <v>1449</v>
      </c>
      <c r="D1050" s="81">
        <v>1</v>
      </c>
      <c r="E1050" s="71">
        <v>50000</v>
      </c>
      <c r="F1050" s="70">
        <f ca="1">INDIRECT(ADDRESS(ROW(),COLUMN()-2,4))*INDIRECT(ADDRESS(ROW(),COLUMN()-1,4))</f>
        <v>50000</v>
      </c>
      <c r="G1050" s="45"/>
      <c r="H1050" s="45"/>
      <c r="I1050" s="45"/>
      <c r="J1050" s="45"/>
    </row>
    <row r="1051" spans="1:10" ht="13.5" customHeight="1" x14ac:dyDescent="0.2">
      <c r="A1051" s="81">
        <v>90101501</v>
      </c>
      <c r="B1051" s="69" t="str">
        <f ca="1">IFERROR(INDEX(UNSPSCDes,MATCH(INDIRECT(ADDRESS(ROW(),COLUMN()-1,4)),UNSPSCCode,0)),"")</f>
        <v>Restaurantes</v>
      </c>
      <c r="C1051" s="81" t="s">
        <v>1449</v>
      </c>
      <c r="D1051" s="81">
        <v>1</v>
      </c>
      <c r="E1051" s="71">
        <v>25000</v>
      </c>
      <c r="F1051" s="70">
        <f ca="1">INDIRECT(ADDRESS(ROW(),COLUMN()-2,4))*INDIRECT(ADDRESS(ROW(),COLUMN()-1,4))</f>
        <v>25000</v>
      </c>
      <c r="G1051" s="45"/>
      <c r="H1051" s="45"/>
      <c r="I1051" s="45"/>
      <c r="J1051" s="45"/>
    </row>
    <row r="1052" spans="1:10" ht="14.1" customHeight="1" x14ac:dyDescent="0.2">
      <c r="A1052" s="45"/>
      <c r="B1052" s="45"/>
      <c r="C1052" s="45"/>
      <c r="D1052" s="45"/>
      <c r="E1052" s="73" t="s">
        <v>12551</v>
      </c>
      <c r="F1052" s="74">
        <f ca="1">SUM(Table358[MONTO TOTAL ESTIMADO])</f>
        <v>200000</v>
      </c>
      <c r="G1052" s="45"/>
      <c r="H1052" s="45" t="str">
        <f>C1042</f>
        <v>Servicios</v>
      </c>
      <c r="I1052" s="45" t="str">
        <f>E1042</f>
        <v>No</v>
      </c>
      <c r="J1052" s="45" t="str">
        <f>D1042</f>
        <v>Compras Menores</v>
      </c>
    </row>
    <row r="1053" spans="1:10" ht="14.1" customHeight="1" thickBot="1" x14ac:dyDescent="0.3"/>
    <row r="1054" spans="1:10" ht="33.75" customHeight="1" thickBot="1" x14ac:dyDescent="0.25">
      <c r="A1054" s="64" t="s">
        <v>16383</v>
      </c>
      <c r="B1054" s="64" t="s">
        <v>161</v>
      </c>
      <c r="C1054" s="64" t="s">
        <v>11725</v>
      </c>
      <c r="D1054" s="64" t="s">
        <v>14379</v>
      </c>
      <c r="E1054" s="64" t="s">
        <v>10963</v>
      </c>
      <c r="F1054" s="64" t="s">
        <v>11096</v>
      </c>
      <c r="G1054" s="45"/>
      <c r="H1054" s="45"/>
      <c r="I1054" s="45"/>
      <c r="J1054" s="45"/>
    </row>
    <row r="1055" spans="1:10" ht="14.1" customHeight="1" thickBot="1" x14ac:dyDescent="0.25">
      <c r="A1055" s="66" t="s">
        <v>18878</v>
      </c>
      <c r="B1055" s="66" t="s">
        <v>18879</v>
      </c>
      <c r="C1055" s="66" t="s">
        <v>6799</v>
      </c>
      <c r="D1055" s="66" t="s">
        <v>17483</v>
      </c>
      <c r="E1055" s="66" t="s">
        <v>17854</v>
      </c>
      <c r="F1055" s="66"/>
      <c r="G1055" s="45"/>
      <c r="H1055" s="45"/>
      <c r="I1055" s="45"/>
      <c r="J1055" s="45"/>
    </row>
    <row r="1056" spans="1:10" ht="14.1" customHeight="1" thickBot="1" x14ac:dyDescent="0.25">
      <c r="A1056" s="89" t="s">
        <v>14829</v>
      </c>
      <c r="B1056" s="67" t="s">
        <v>8529</v>
      </c>
      <c r="C1056" s="76">
        <v>44678</v>
      </c>
      <c r="D1056" s="89" t="s">
        <v>9387</v>
      </c>
      <c r="E1056" s="67" t="s">
        <v>13094</v>
      </c>
      <c r="F1056" s="66" t="s">
        <v>3080</v>
      </c>
      <c r="G1056" s="45"/>
      <c r="H1056" s="45"/>
      <c r="I1056" s="45"/>
      <c r="J1056" s="45"/>
    </row>
    <row r="1057" spans="1:10" ht="14.1" customHeight="1" thickBot="1" x14ac:dyDescent="0.25">
      <c r="A1057" s="90"/>
      <c r="B1057" s="67" t="s">
        <v>1786</v>
      </c>
      <c r="C1057" s="84">
        <f>IF(C1056="","",IF(AND(MONTH(C1056)&gt;=1,MONTH(C1056)&lt;=3),1,IF(AND(MONTH(C1056)&gt;=4,MONTH(C1056)&lt;=6),2,IF(AND(MONTH(C1056)&gt;=7,MONTH(C1056)&lt;=9),3,4))))</f>
        <v>2</v>
      </c>
      <c r="D1057" s="90"/>
      <c r="E1057" s="67" t="s">
        <v>2417</v>
      </c>
      <c r="F1057" s="66" t="s">
        <v>11113</v>
      </c>
      <c r="G1057" s="45"/>
      <c r="H1057" s="45"/>
      <c r="I1057" s="45"/>
      <c r="J1057" s="45"/>
    </row>
    <row r="1058" spans="1:10" ht="14.1" customHeight="1" thickBot="1" x14ac:dyDescent="0.25">
      <c r="A1058" s="90"/>
      <c r="B1058" s="67" t="s">
        <v>12943</v>
      </c>
      <c r="C1058" s="76">
        <v>44679</v>
      </c>
      <c r="D1058" s="90"/>
      <c r="E1058" s="67" t="s">
        <v>3073</v>
      </c>
      <c r="F1058" s="66" t="s">
        <v>11113</v>
      </c>
      <c r="G1058" s="45"/>
      <c r="H1058" s="45"/>
      <c r="I1058" s="45"/>
      <c r="J1058" s="45"/>
    </row>
    <row r="1059" spans="1:10" ht="14.1" customHeight="1" thickBot="1" x14ac:dyDescent="0.25">
      <c r="A1059" s="90"/>
      <c r="B1059" s="67" t="s">
        <v>1786</v>
      </c>
      <c r="C1059" s="84">
        <f>IF(C1058="","",IF(AND(MONTH(C1058)&gt;=1,MONTH(C1058)&lt;=3),1,IF(AND(MONTH(C1058)&gt;=4,MONTH(C1058)&lt;=6),2,IF(AND(MONTH(C1058)&gt;=7,MONTH(C1058)&lt;=9),3,4))))</f>
        <v>2</v>
      </c>
      <c r="D1059" s="90"/>
      <c r="E1059" s="67" t="s">
        <v>13193</v>
      </c>
      <c r="F1059" s="66" t="s">
        <v>11113</v>
      </c>
      <c r="G1059" s="45"/>
      <c r="H1059" s="45"/>
      <c r="I1059" s="45"/>
      <c r="J1059" s="45"/>
    </row>
    <row r="1060" spans="1:10" ht="14.1" customHeight="1" thickBot="1" x14ac:dyDescent="0.25">
      <c r="A1060" s="45"/>
      <c r="B1060" s="45"/>
      <c r="C1060" s="45"/>
      <c r="D1060" s="45"/>
      <c r="E1060" s="45"/>
      <c r="F1060" s="45"/>
      <c r="G1060" s="45"/>
      <c r="H1060" s="45"/>
      <c r="I1060" s="45"/>
      <c r="J1060" s="45"/>
    </row>
    <row r="1061" spans="1:10" ht="14.1" customHeight="1" thickBot="1" x14ac:dyDescent="0.25">
      <c r="A1061" s="72" t="s">
        <v>15735</v>
      </c>
      <c r="B1061" s="72" t="s">
        <v>16146</v>
      </c>
      <c r="C1061" s="72" t="s">
        <v>15641</v>
      </c>
      <c r="D1061" s="72" t="s">
        <v>15251</v>
      </c>
      <c r="E1061" s="72" t="s">
        <v>6933</v>
      </c>
      <c r="F1061" s="72" t="s">
        <v>15280</v>
      </c>
      <c r="G1061" s="45"/>
      <c r="H1061" s="45"/>
      <c r="I1061" s="45"/>
      <c r="J1061" s="45"/>
    </row>
    <row r="1062" spans="1:10" ht="14.1" customHeight="1" x14ac:dyDescent="0.2">
      <c r="A1062" s="81">
        <v>90101604</v>
      </c>
      <c r="B1062" s="69" t="str">
        <f ca="1">IFERROR(INDEX(UNSPSCDes,MATCH(INDIRECT(ADDRESS(ROW(),COLUMN()-1,4)),UNSPSCCode,0)),"")</f>
        <v>Servicios de cáterin en la obra o lugar de trabajo</v>
      </c>
      <c r="C1062" s="81" t="s">
        <v>1449</v>
      </c>
      <c r="D1062" s="81">
        <v>1</v>
      </c>
      <c r="E1062" s="71">
        <v>125000</v>
      </c>
      <c r="F1062" s="70">
        <f ca="1">INDIRECT(ADDRESS(ROW(),COLUMN()-2,4))*INDIRECT(ADDRESS(ROW(),COLUMN()-1,4))</f>
        <v>125000</v>
      </c>
      <c r="G1062" s="45"/>
      <c r="H1062" s="45"/>
      <c r="I1062" s="45"/>
      <c r="J1062" s="45"/>
    </row>
    <row r="1063" spans="1:10" ht="13.5" customHeight="1" x14ac:dyDescent="0.2">
      <c r="A1063" s="81">
        <v>90101801</v>
      </c>
      <c r="B1063" s="69" t="str">
        <f ca="1">IFERROR(INDEX(UNSPSCDes,MATCH(INDIRECT(ADDRESS(ROW(),COLUMN()-1,4)),UNSPSCCode,0)),"")</f>
        <v>Comidas para llevar preparadas profesionalmente</v>
      </c>
      <c r="C1063" s="81" t="s">
        <v>1449</v>
      </c>
      <c r="D1063" s="81">
        <v>1</v>
      </c>
      <c r="E1063" s="71">
        <v>50000</v>
      </c>
      <c r="F1063" s="70">
        <f ca="1">INDIRECT(ADDRESS(ROW(),COLUMN()-2,4))*INDIRECT(ADDRESS(ROW(),COLUMN()-1,4))</f>
        <v>50000</v>
      </c>
      <c r="G1063" s="45"/>
      <c r="H1063" s="45"/>
      <c r="I1063" s="45"/>
      <c r="J1063" s="45"/>
    </row>
    <row r="1064" spans="1:10" ht="13.5" customHeight="1" x14ac:dyDescent="0.2">
      <c r="A1064" s="81">
        <v>90101501</v>
      </c>
      <c r="B1064" s="69" t="str">
        <f ca="1">IFERROR(INDEX(UNSPSCDes,MATCH(INDIRECT(ADDRESS(ROW(),COLUMN()-1,4)),UNSPSCCode,0)),"")</f>
        <v>Restaurantes</v>
      </c>
      <c r="C1064" s="81" t="s">
        <v>1449</v>
      </c>
      <c r="D1064" s="81">
        <v>1</v>
      </c>
      <c r="E1064" s="71">
        <v>25000</v>
      </c>
      <c r="F1064" s="70">
        <f ca="1">INDIRECT(ADDRESS(ROW(),COLUMN()-2,4))*INDIRECT(ADDRESS(ROW(),COLUMN()-1,4))</f>
        <v>25000</v>
      </c>
      <c r="G1064" s="45"/>
      <c r="H1064" s="45"/>
      <c r="I1064" s="45"/>
      <c r="J1064" s="45"/>
    </row>
    <row r="1065" spans="1:10" ht="14.1" customHeight="1" x14ac:dyDescent="0.2">
      <c r="A1065" s="45"/>
      <c r="B1065" s="45"/>
      <c r="C1065" s="45"/>
      <c r="D1065" s="45"/>
      <c r="E1065" s="73" t="s">
        <v>12551</v>
      </c>
      <c r="F1065" s="74">
        <f ca="1">SUM(Table359[MONTO TOTAL ESTIMADO])</f>
        <v>200000</v>
      </c>
      <c r="G1065" s="45"/>
      <c r="H1065" s="45" t="str">
        <f>C1055</f>
        <v>Servicios</v>
      </c>
      <c r="I1065" s="45" t="str">
        <f>E1055</f>
        <v>No</v>
      </c>
      <c r="J1065" s="45" t="str">
        <f>D1055</f>
        <v>Compras Menores</v>
      </c>
    </row>
    <row r="1066" spans="1:10" ht="14.1" customHeight="1" thickBot="1" x14ac:dyDescent="0.3"/>
    <row r="1067" spans="1:10" ht="33.75" customHeight="1" thickBot="1" x14ac:dyDescent="0.25">
      <c r="A1067" s="64" t="s">
        <v>16383</v>
      </c>
      <c r="B1067" s="64" t="s">
        <v>161</v>
      </c>
      <c r="C1067" s="64" t="s">
        <v>11725</v>
      </c>
      <c r="D1067" s="64" t="s">
        <v>14379</v>
      </c>
      <c r="E1067" s="64" t="s">
        <v>10963</v>
      </c>
      <c r="F1067" s="64" t="s">
        <v>11096</v>
      </c>
      <c r="G1067" s="45"/>
      <c r="H1067" s="45"/>
      <c r="I1067" s="45"/>
      <c r="J1067" s="45"/>
    </row>
    <row r="1068" spans="1:10" ht="14.1" customHeight="1" thickBot="1" x14ac:dyDescent="0.25">
      <c r="A1068" s="66" t="s">
        <v>18878</v>
      </c>
      <c r="B1068" s="66" t="s">
        <v>18879</v>
      </c>
      <c r="C1068" s="66" t="s">
        <v>6799</v>
      </c>
      <c r="D1068" s="66" t="s">
        <v>17483</v>
      </c>
      <c r="E1068" s="66" t="s">
        <v>17854</v>
      </c>
      <c r="F1068" s="66"/>
      <c r="G1068" s="45"/>
      <c r="H1068" s="45"/>
      <c r="I1068" s="45"/>
      <c r="J1068" s="45"/>
    </row>
    <row r="1069" spans="1:10" ht="14.1" customHeight="1" thickBot="1" x14ac:dyDescent="0.25">
      <c r="A1069" s="89" t="s">
        <v>14829</v>
      </c>
      <c r="B1069" s="67" t="s">
        <v>8529</v>
      </c>
      <c r="C1069" s="76">
        <v>44769</v>
      </c>
      <c r="D1069" s="89" t="s">
        <v>9387</v>
      </c>
      <c r="E1069" s="67" t="s">
        <v>13094</v>
      </c>
      <c r="F1069" s="66" t="s">
        <v>3080</v>
      </c>
      <c r="G1069" s="45"/>
      <c r="H1069" s="45"/>
      <c r="I1069" s="45"/>
      <c r="J1069" s="45"/>
    </row>
    <row r="1070" spans="1:10" ht="14.1" customHeight="1" thickBot="1" x14ac:dyDescent="0.25">
      <c r="A1070" s="90"/>
      <c r="B1070" s="67" t="s">
        <v>1786</v>
      </c>
      <c r="C1070" s="84">
        <f>IF(C1069="","",IF(AND(MONTH(C1069)&gt;=1,MONTH(C1069)&lt;=3),1,IF(AND(MONTH(C1069)&gt;=4,MONTH(C1069)&lt;=6),2,IF(AND(MONTH(C1069)&gt;=7,MONTH(C1069)&lt;=9),3,4))))</f>
        <v>3</v>
      </c>
      <c r="D1070" s="90"/>
      <c r="E1070" s="67" t="s">
        <v>2417</v>
      </c>
      <c r="F1070" s="66" t="s">
        <v>11113</v>
      </c>
      <c r="G1070" s="45"/>
      <c r="H1070" s="45"/>
      <c r="I1070" s="45"/>
      <c r="J1070" s="45"/>
    </row>
    <row r="1071" spans="1:10" ht="14.1" customHeight="1" thickBot="1" x14ac:dyDescent="0.25">
      <c r="A1071" s="90"/>
      <c r="B1071" s="67" t="s">
        <v>12943</v>
      </c>
      <c r="C1071" s="76">
        <v>44770</v>
      </c>
      <c r="D1071" s="90"/>
      <c r="E1071" s="67" t="s">
        <v>3073</v>
      </c>
      <c r="F1071" s="66" t="s">
        <v>11113</v>
      </c>
      <c r="G1071" s="45"/>
      <c r="H1071" s="45"/>
      <c r="I1071" s="45"/>
      <c r="J1071" s="45"/>
    </row>
    <row r="1072" spans="1:10" ht="14.1" customHeight="1" thickBot="1" x14ac:dyDescent="0.25">
      <c r="A1072" s="90"/>
      <c r="B1072" s="67" t="s">
        <v>1786</v>
      </c>
      <c r="C1072" s="84">
        <f>IF(C1071="","",IF(AND(MONTH(C1071)&gt;=1,MONTH(C1071)&lt;=3),1,IF(AND(MONTH(C1071)&gt;=4,MONTH(C1071)&lt;=6),2,IF(AND(MONTH(C1071)&gt;=7,MONTH(C1071)&lt;=9),3,4))))</f>
        <v>3</v>
      </c>
      <c r="D1072" s="90"/>
      <c r="E1072" s="67" t="s">
        <v>13193</v>
      </c>
      <c r="F1072" s="66" t="s">
        <v>11113</v>
      </c>
      <c r="G1072" s="45"/>
      <c r="H1072" s="45"/>
      <c r="I1072" s="45"/>
      <c r="J1072" s="45"/>
    </row>
    <row r="1073" spans="1:10" ht="14.1" customHeight="1" thickBot="1" x14ac:dyDescent="0.25">
      <c r="A1073" s="45"/>
      <c r="B1073" s="45"/>
      <c r="C1073" s="45"/>
      <c r="D1073" s="45"/>
      <c r="E1073" s="45"/>
      <c r="F1073" s="45"/>
      <c r="G1073" s="45"/>
      <c r="H1073" s="45"/>
      <c r="I1073" s="45"/>
      <c r="J1073" s="45"/>
    </row>
    <row r="1074" spans="1:10" ht="14.1" customHeight="1" thickBot="1" x14ac:dyDescent="0.25">
      <c r="A1074" s="72" t="s">
        <v>15735</v>
      </c>
      <c r="B1074" s="72" t="s">
        <v>16146</v>
      </c>
      <c r="C1074" s="72" t="s">
        <v>15641</v>
      </c>
      <c r="D1074" s="72" t="s">
        <v>15251</v>
      </c>
      <c r="E1074" s="72" t="s">
        <v>6933</v>
      </c>
      <c r="F1074" s="72" t="s">
        <v>15280</v>
      </c>
      <c r="G1074" s="45"/>
      <c r="H1074" s="45"/>
      <c r="I1074" s="45"/>
      <c r="J1074" s="45"/>
    </row>
    <row r="1075" spans="1:10" ht="13.5" customHeight="1" x14ac:dyDescent="0.2">
      <c r="A1075" s="81">
        <v>90101604</v>
      </c>
      <c r="B1075" s="69" t="str">
        <f ca="1">IFERROR(INDEX(UNSPSCDes,MATCH(INDIRECT(ADDRESS(ROW(),COLUMN()-1,4)),UNSPSCCode,0)),"")</f>
        <v>Servicios de cáterin en la obra o lugar de trabajo</v>
      </c>
      <c r="C1075" s="81" t="s">
        <v>1449</v>
      </c>
      <c r="D1075" s="81">
        <v>1</v>
      </c>
      <c r="E1075" s="71">
        <v>125000</v>
      </c>
      <c r="F1075" s="70">
        <f ca="1">INDIRECT(ADDRESS(ROW(),COLUMN()-2,4))*INDIRECT(ADDRESS(ROW(),COLUMN()-1,4))</f>
        <v>125000</v>
      </c>
      <c r="G1075" s="45"/>
      <c r="H1075" s="45"/>
      <c r="I1075" s="45"/>
      <c r="J1075" s="45"/>
    </row>
    <row r="1076" spans="1:10" ht="13.5" customHeight="1" x14ac:dyDescent="0.2">
      <c r="A1076" s="81">
        <v>90101801</v>
      </c>
      <c r="B1076" s="69" t="str">
        <f ca="1">IFERROR(INDEX(UNSPSCDes,MATCH(INDIRECT(ADDRESS(ROW(),COLUMN()-1,4)),UNSPSCCode,0)),"")</f>
        <v>Comidas para llevar preparadas profesionalmente</v>
      </c>
      <c r="C1076" s="81" t="s">
        <v>1449</v>
      </c>
      <c r="D1076" s="81">
        <v>1</v>
      </c>
      <c r="E1076" s="71">
        <v>50000</v>
      </c>
      <c r="F1076" s="70">
        <f ca="1">INDIRECT(ADDRESS(ROW(),COLUMN()-2,4))*INDIRECT(ADDRESS(ROW(),COLUMN()-1,4))</f>
        <v>50000</v>
      </c>
      <c r="G1076" s="45"/>
      <c r="H1076" s="45"/>
      <c r="I1076" s="45"/>
      <c r="J1076" s="45"/>
    </row>
    <row r="1077" spans="1:10" ht="13.5" customHeight="1" x14ac:dyDescent="0.2">
      <c r="A1077" s="81">
        <v>90101501</v>
      </c>
      <c r="B1077" s="69" t="str">
        <f ca="1">IFERROR(INDEX(UNSPSCDes,MATCH(INDIRECT(ADDRESS(ROW(),COLUMN()-1,4)),UNSPSCCode,0)),"")</f>
        <v>Restaurantes</v>
      </c>
      <c r="C1077" s="81" t="s">
        <v>1449</v>
      </c>
      <c r="D1077" s="81">
        <v>1</v>
      </c>
      <c r="E1077" s="71">
        <v>25000</v>
      </c>
      <c r="F1077" s="70">
        <f ca="1">INDIRECT(ADDRESS(ROW(),COLUMN()-2,4))*INDIRECT(ADDRESS(ROW(),COLUMN()-1,4))</f>
        <v>25000</v>
      </c>
      <c r="G1077" s="45"/>
      <c r="H1077" s="45"/>
      <c r="I1077" s="45"/>
      <c r="J1077" s="45"/>
    </row>
    <row r="1078" spans="1:10" ht="14.1" customHeight="1" x14ac:dyDescent="0.2">
      <c r="A1078" s="45"/>
      <c r="B1078" s="45"/>
      <c r="C1078" s="45"/>
      <c r="D1078" s="45"/>
      <c r="E1078" s="73" t="s">
        <v>12551</v>
      </c>
      <c r="F1078" s="74">
        <f ca="1">SUM(Table360[MONTO TOTAL ESTIMADO])</f>
        <v>200000</v>
      </c>
      <c r="G1078" s="45"/>
      <c r="H1078" s="45" t="str">
        <f>C1068</f>
        <v>Servicios</v>
      </c>
      <c r="I1078" s="45" t="str">
        <f>E1068</f>
        <v>No</v>
      </c>
      <c r="J1078" s="45" t="str">
        <f>D1068</f>
        <v>Compras Menores</v>
      </c>
    </row>
    <row r="1079" spans="1:10" ht="14.1" customHeight="1" thickBot="1" x14ac:dyDescent="0.3"/>
    <row r="1080" spans="1:10" ht="33.75" customHeight="1" thickBot="1" x14ac:dyDescent="0.25">
      <c r="A1080" s="64" t="s">
        <v>16383</v>
      </c>
      <c r="B1080" s="64" t="s">
        <v>161</v>
      </c>
      <c r="C1080" s="64" t="s">
        <v>11725</v>
      </c>
      <c r="D1080" s="64" t="s">
        <v>14379</v>
      </c>
      <c r="E1080" s="64" t="s">
        <v>10963</v>
      </c>
      <c r="F1080" s="64" t="s">
        <v>11096</v>
      </c>
      <c r="G1080" s="45"/>
      <c r="H1080" s="45"/>
      <c r="I1080" s="45"/>
      <c r="J1080" s="45"/>
    </row>
    <row r="1081" spans="1:10" ht="14.1" customHeight="1" thickBot="1" x14ac:dyDescent="0.25">
      <c r="A1081" s="66" t="s">
        <v>18878</v>
      </c>
      <c r="B1081" s="66" t="s">
        <v>18879</v>
      </c>
      <c r="C1081" s="66" t="s">
        <v>6799</v>
      </c>
      <c r="D1081" s="66" t="s">
        <v>17483</v>
      </c>
      <c r="E1081" s="66" t="s">
        <v>17854</v>
      </c>
      <c r="F1081" s="66"/>
      <c r="G1081" s="45"/>
      <c r="H1081" s="45"/>
      <c r="I1081" s="45"/>
      <c r="J1081" s="45"/>
    </row>
    <row r="1082" spans="1:10" ht="14.1" customHeight="1" thickBot="1" x14ac:dyDescent="0.25">
      <c r="A1082" s="89" t="s">
        <v>14829</v>
      </c>
      <c r="B1082" s="67" t="s">
        <v>8529</v>
      </c>
      <c r="C1082" s="76">
        <v>44860</v>
      </c>
      <c r="D1082" s="89" t="s">
        <v>9387</v>
      </c>
      <c r="E1082" s="67" t="s">
        <v>13094</v>
      </c>
      <c r="F1082" s="66" t="s">
        <v>3080</v>
      </c>
      <c r="G1082" s="45"/>
      <c r="H1082" s="45"/>
      <c r="I1082" s="45"/>
      <c r="J1082" s="45"/>
    </row>
    <row r="1083" spans="1:10" ht="14.1" customHeight="1" thickBot="1" x14ac:dyDescent="0.25">
      <c r="A1083" s="90"/>
      <c r="B1083" s="67" t="s">
        <v>1786</v>
      </c>
      <c r="C1083" s="84">
        <f>IF(C1082="","",IF(AND(MONTH(C1082)&gt;=1,MONTH(C1082)&lt;=3),1,IF(AND(MONTH(C1082)&gt;=4,MONTH(C1082)&lt;=6),2,IF(AND(MONTH(C1082)&gt;=7,MONTH(C1082)&lt;=9),3,4))))</f>
        <v>4</v>
      </c>
      <c r="D1083" s="90"/>
      <c r="E1083" s="67" t="s">
        <v>2417</v>
      </c>
      <c r="F1083" s="66" t="s">
        <v>11113</v>
      </c>
      <c r="G1083" s="45"/>
      <c r="H1083" s="45"/>
      <c r="I1083" s="45"/>
      <c r="J1083" s="45"/>
    </row>
    <row r="1084" spans="1:10" ht="14.1" customHeight="1" thickBot="1" x14ac:dyDescent="0.25">
      <c r="A1084" s="90"/>
      <c r="B1084" s="67" t="s">
        <v>12943</v>
      </c>
      <c r="C1084" s="76">
        <v>44861</v>
      </c>
      <c r="D1084" s="90"/>
      <c r="E1084" s="67" t="s">
        <v>3073</v>
      </c>
      <c r="F1084" s="66" t="s">
        <v>11113</v>
      </c>
      <c r="G1084" s="45"/>
      <c r="H1084" s="45"/>
      <c r="I1084" s="45"/>
      <c r="J1084" s="45"/>
    </row>
    <row r="1085" spans="1:10" ht="14.1" customHeight="1" thickBot="1" x14ac:dyDescent="0.25">
      <c r="A1085" s="90"/>
      <c r="B1085" s="67" t="s">
        <v>1786</v>
      </c>
      <c r="C1085" s="84">
        <f>IF(C1084="","",IF(AND(MONTH(C1084)&gt;=1,MONTH(C1084)&lt;=3),1,IF(AND(MONTH(C1084)&gt;=4,MONTH(C1084)&lt;=6),2,IF(AND(MONTH(C1084)&gt;=7,MONTH(C1084)&lt;=9),3,4))))</f>
        <v>4</v>
      </c>
      <c r="D1085" s="90"/>
      <c r="E1085" s="67" t="s">
        <v>13193</v>
      </c>
      <c r="F1085" s="66" t="s">
        <v>11113</v>
      </c>
      <c r="G1085" s="45"/>
      <c r="H1085" s="45"/>
      <c r="I1085" s="45"/>
      <c r="J1085" s="45"/>
    </row>
    <row r="1086" spans="1:10" ht="14.1" customHeight="1" thickBot="1" x14ac:dyDescent="0.25">
      <c r="A1086" s="45"/>
      <c r="B1086" s="45"/>
      <c r="C1086" s="45"/>
      <c r="D1086" s="45"/>
      <c r="E1086" s="45"/>
      <c r="F1086" s="45"/>
      <c r="G1086" s="45"/>
      <c r="H1086" s="45"/>
      <c r="I1086" s="45"/>
      <c r="J1086" s="45"/>
    </row>
    <row r="1087" spans="1:10" ht="14.1" customHeight="1" thickBot="1" x14ac:dyDescent="0.25">
      <c r="A1087" s="72" t="s">
        <v>15735</v>
      </c>
      <c r="B1087" s="72" t="s">
        <v>16146</v>
      </c>
      <c r="C1087" s="72" t="s">
        <v>15641</v>
      </c>
      <c r="D1087" s="72" t="s">
        <v>15251</v>
      </c>
      <c r="E1087" s="72" t="s">
        <v>6933</v>
      </c>
      <c r="F1087" s="72" t="s">
        <v>15280</v>
      </c>
      <c r="G1087" s="45"/>
      <c r="H1087" s="45"/>
      <c r="I1087" s="45"/>
      <c r="J1087" s="45"/>
    </row>
    <row r="1088" spans="1:10" ht="14.1" customHeight="1" x14ac:dyDescent="0.2">
      <c r="A1088" s="81">
        <v>90101604</v>
      </c>
      <c r="B1088" s="69" t="str">
        <f ca="1">IFERROR(INDEX(UNSPSCDes,MATCH(INDIRECT(ADDRESS(ROW(),COLUMN()-1,4)),UNSPSCCode,0)),"")</f>
        <v>Servicios de cáterin en la obra o lugar de trabajo</v>
      </c>
      <c r="C1088" s="81" t="s">
        <v>1449</v>
      </c>
      <c r="D1088" s="81">
        <v>1</v>
      </c>
      <c r="E1088" s="71">
        <v>125000</v>
      </c>
      <c r="F1088" s="70">
        <f ca="1">INDIRECT(ADDRESS(ROW(),COLUMN()-2,4))*INDIRECT(ADDRESS(ROW(),COLUMN()-1,4))</f>
        <v>125000</v>
      </c>
      <c r="G1088" s="45"/>
      <c r="H1088" s="45"/>
      <c r="I1088" s="45"/>
      <c r="J1088" s="45"/>
    </row>
    <row r="1089" spans="1:10" ht="13.5" customHeight="1" x14ac:dyDescent="0.2">
      <c r="A1089" s="81">
        <v>90101801</v>
      </c>
      <c r="B1089" s="69" t="str">
        <f ca="1">IFERROR(INDEX(UNSPSCDes,MATCH(INDIRECT(ADDRESS(ROW(),COLUMN()-1,4)),UNSPSCCode,0)),"")</f>
        <v>Comidas para llevar preparadas profesionalmente</v>
      </c>
      <c r="C1089" s="81" t="s">
        <v>1449</v>
      </c>
      <c r="D1089" s="81">
        <v>1</v>
      </c>
      <c r="E1089" s="71">
        <v>50000</v>
      </c>
      <c r="F1089" s="70">
        <f ca="1">INDIRECT(ADDRESS(ROW(),COLUMN()-2,4))*INDIRECT(ADDRESS(ROW(),COLUMN()-1,4))</f>
        <v>50000</v>
      </c>
      <c r="G1089" s="45"/>
      <c r="H1089" s="45"/>
      <c r="I1089" s="45"/>
      <c r="J1089" s="45"/>
    </row>
    <row r="1090" spans="1:10" ht="13.5" customHeight="1" x14ac:dyDescent="0.2">
      <c r="A1090" s="81">
        <v>90101501</v>
      </c>
      <c r="B1090" s="69" t="str">
        <f ca="1">IFERROR(INDEX(UNSPSCDes,MATCH(INDIRECT(ADDRESS(ROW(),COLUMN()-1,4)),UNSPSCCode,0)),"")</f>
        <v>Restaurantes</v>
      </c>
      <c r="C1090" s="81" t="s">
        <v>1449</v>
      </c>
      <c r="D1090" s="81">
        <v>1</v>
      </c>
      <c r="E1090" s="71">
        <v>25000</v>
      </c>
      <c r="F1090" s="70">
        <f ca="1">INDIRECT(ADDRESS(ROW(),COLUMN()-2,4))*INDIRECT(ADDRESS(ROW(),COLUMN()-1,4))</f>
        <v>25000</v>
      </c>
      <c r="G1090" s="45"/>
      <c r="H1090" s="45"/>
      <c r="I1090" s="45"/>
      <c r="J1090" s="45"/>
    </row>
    <row r="1091" spans="1:10" ht="14.1" customHeight="1" x14ac:dyDescent="0.2">
      <c r="A1091" s="45"/>
      <c r="B1091" s="45"/>
      <c r="C1091" s="45"/>
      <c r="D1091" s="45"/>
      <c r="E1091" s="73" t="s">
        <v>12551</v>
      </c>
      <c r="F1091" s="74">
        <f ca="1">SUM(Table361[MONTO TOTAL ESTIMADO])</f>
        <v>200000</v>
      </c>
      <c r="G1091" s="45"/>
      <c r="H1091" s="45" t="str">
        <f>C1081</f>
        <v>Servicios</v>
      </c>
      <c r="I1091" s="45" t="str">
        <f>E1081</f>
        <v>No</v>
      </c>
      <c r="J1091" s="45" t="str">
        <f>D1081</f>
        <v>Compras Menores</v>
      </c>
    </row>
    <row r="1092" spans="1:10" ht="14.1" customHeight="1" thickBot="1" x14ac:dyDescent="0.3"/>
    <row r="1093" spans="1:10" ht="33.75" customHeight="1" thickBot="1" x14ac:dyDescent="0.25">
      <c r="A1093" s="64" t="s">
        <v>16383</v>
      </c>
      <c r="B1093" s="64" t="s">
        <v>161</v>
      </c>
      <c r="C1093" s="64" t="s">
        <v>11725</v>
      </c>
      <c r="D1093" s="64" t="s">
        <v>14379</v>
      </c>
      <c r="E1093" s="64" t="s">
        <v>10963</v>
      </c>
      <c r="F1093" s="64" t="s">
        <v>11096</v>
      </c>
      <c r="G1093" s="45"/>
      <c r="H1093" s="45"/>
      <c r="I1093" s="45"/>
      <c r="J1093" s="45"/>
    </row>
    <row r="1094" spans="1:10" ht="13.5" customHeight="1" thickBot="1" x14ac:dyDescent="0.25">
      <c r="A1094" s="66" t="s">
        <v>18880</v>
      </c>
      <c r="B1094" s="66" t="s">
        <v>18881</v>
      </c>
      <c r="C1094" s="66" t="s">
        <v>17798</v>
      </c>
      <c r="D1094" s="66" t="s">
        <v>17483</v>
      </c>
      <c r="E1094" s="66" t="s">
        <v>6034</v>
      </c>
      <c r="F1094" s="66"/>
      <c r="G1094" s="45"/>
      <c r="H1094" s="45"/>
      <c r="I1094" s="45"/>
      <c r="J1094" s="45"/>
    </row>
    <row r="1095" spans="1:10" ht="14.1" customHeight="1" thickBot="1" x14ac:dyDescent="0.25">
      <c r="A1095" s="89" t="s">
        <v>14829</v>
      </c>
      <c r="B1095" s="67" t="s">
        <v>8529</v>
      </c>
      <c r="C1095" s="76">
        <v>44678</v>
      </c>
      <c r="D1095" s="89" t="s">
        <v>9387</v>
      </c>
      <c r="E1095" s="67" t="s">
        <v>13094</v>
      </c>
      <c r="F1095" s="66" t="s">
        <v>3080</v>
      </c>
      <c r="G1095" s="45"/>
      <c r="H1095" s="45"/>
      <c r="I1095" s="45"/>
      <c r="J1095" s="45"/>
    </row>
    <row r="1096" spans="1:10" ht="14.1" customHeight="1" thickBot="1" x14ac:dyDescent="0.25">
      <c r="A1096" s="90"/>
      <c r="B1096" s="67" t="s">
        <v>1786</v>
      </c>
      <c r="C1096" s="84">
        <f>IF(C1095="","",IF(AND(MONTH(C1095)&gt;=1,MONTH(C1095)&lt;=3),1,IF(AND(MONTH(C1095)&gt;=4,MONTH(C1095)&lt;=6),2,IF(AND(MONTH(C1095)&gt;=7,MONTH(C1095)&lt;=9),3,4))))</f>
        <v>2</v>
      </c>
      <c r="D1096" s="90"/>
      <c r="E1096" s="67" t="s">
        <v>2417</v>
      </c>
      <c r="F1096" s="66" t="s">
        <v>11113</v>
      </c>
      <c r="G1096" s="45"/>
      <c r="H1096" s="45"/>
      <c r="I1096" s="45"/>
      <c r="J1096" s="45"/>
    </row>
    <row r="1097" spans="1:10" ht="14.1" customHeight="1" thickBot="1" x14ac:dyDescent="0.25">
      <c r="A1097" s="90"/>
      <c r="B1097" s="67" t="s">
        <v>12943</v>
      </c>
      <c r="C1097" s="76">
        <v>44678</v>
      </c>
      <c r="D1097" s="90"/>
      <c r="E1097" s="67" t="s">
        <v>3073</v>
      </c>
      <c r="F1097" s="66" t="s">
        <v>11113</v>
      </c>
      <c r="G1097" s="45"/>
      <c r="H1097" s="45"/>
      <c r="I1097" s="45"/>
      <c r="J1097" s="45"/>
    </row>
    <row r="1098" spans="1:10" ht="14.1" customHeight="1" thickBot="1" x14ac:dyDescent="0.25">
      <c r="A1098" s="90"/>
      <c r="B1098" s="67" t="s">
        <v>1786</v>
      </c>
      <c r="C1098" s="84">
        <f>IF(C1097="","",IF(AND(MONTH(C1097)&gt;=1,MONTH(C1097)&lt;=3),1,IF(AND(MONTH(C1097)&gt;=4,MONTH(C1097)&lt;=6),2,IF(AND(MONTH(C1097)&gt;=7,MONTH(C1097)&lt;=9),3,4))))</f>
        <v>2</v>
      </c>
      <c r="D1098" s="90"/>
      <c r="E1098" s="67" t="s">
        <v>13193</v>
      </c>
      <c r="F1098" s="66" t="s">
        <v>11113</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15735</v>
      </c>
      <c r="B1100" s="72" t="s">
        <v>16146</v>
      </c>
      <c r="C1100" s="72" t="s">
        <v>15641</v>
      </c>
      <c r="D1100" s="72" t="s">
        <v>15251</v>
      </c>
      <c r="E1100" s="72" t="s">
        <v>6933</v>
      </c>
      <c r="F1100" s="72" t="s">
        <v>15280</v>
      </c>
      <c r="G1100" s="45"/>
      <c r="H1100" s="45"/>
      <c r="I1100" s="45"/>
      <c r="J1100" s="45"/>
    </row>
    <row r="1101" spans="1:10" ht="14.1" customHeight="1" x14ac:dyDescent="0.2">
      <c r="A1101" s="81">
        <v>10121702</v>
      </c>
      <c r="B1101" s="69" t="str">
        <f ca="1">IFERROR(INDEX(UNSPSCDes,MATCH(INDIRECT(ADDRESS(ROW(),COLUMN()-1,4)),UNSPSCCode,0)),"")</f>
        <v>Alimento granulado para peces</v>
      </c>
      <c r="C1101" s="81" t="s">
        <v>1780</v>
      </c>
      <c r="D1101" s="81">
        <v>360</v>
      </c>
      <c r="E1101" s="71">
        <v>1400</v>
      </c>
      <c r="F1101" s="70">
        <f ca="1">INDIRECT(ADDRESS(ROW(),COLUMN()-2,4))*INDIRECT(ADDRESS(ROW(),COLUMN()-1,4))</f>
        <v>504000</v>
      </c>
      <c r="G1101" s="45"/>
      <c r="H1101" s="45"/>
      <c r="I1101" s="45"/>
      <c r="J1101" s="45"/>
    </row>
    <row r="1102" spans="1:10" ht="13.5" customHeight="1" x14ac:dyDescent="0.2">
      <c r="A1102" s="81">
        <v>10121901</v>
      </c>
      <c r="B1102" s="69" t="str">
        <f ca="1">IFERROR(INDEX(UNSPSCDes,MATCH(INDIRECT(ADDRESS(ROW(),COLUMN()-1,4)),UNSPSCCode,0)),"")</f>
        <v>Comida granulada para roedores</v>
      </c>
      <c r="C1102" s="81" t="s">
        <v>1780</v>
      </c>
      <c r="D1102" s="81">
        <v>40</v>
      </c>
      <c r="E1102" s="71">
        <v>1400</v>
      </c>
      <c r="F1102" s="70">
        <f ca="1">INDIRECT(ADDRESS(ROW(),COLUMN()-2,4))*INDIRECT(ADDRESS(ROW(),COLUMN()-1,4))</f>
        <v>56000</v>
      </c>
      <c r="G1102" s="45"/>
      <c r="H1102" s="45"/>
      <c r="I1102" s="45"/>
      <c r="J1102" s="45"/>
    </row>
    <row r="1103" spans="1:10" ht="14.1" customHeight="1" x14ac:dyDescent="0.2">
      <c r="A1103" s="45"/>
      <c r="B1103" s="45"/>
      <c r="C1103" s="45"/>
      <c r="D1103" s="45"/>
      <c r="E1103" s="73" t="s">
        <v>12551</v>
      </c>
      <c r="F1103" s="74">
        <f ca="1">SUM(Table362[MONTO TOTAL ESTIMADO])</f>
        <v>560000</v>
      </c>
      <c r="G1103" s="45"/>
      <c r="H1103" s="45" t="str">
        <f>C1094</f>
        <v>Bienes</v>
      </c>
      <c r="I1103" s="45" t="str">
        <f>E1094</f>
        <v>MIPYME Mujeres</v>
      </c>
      <c r="J1103" s="45" t="str">
        <f>D1094</f>
        <v>Compras Menores</v>
      </c>
    </row>
    <row r="1104" spans="1:10" ht="14.1" customHeight="1" thickBot="1" x14ac:dyDescent="0.3"/>
    <row r="1105" spans="1:10" ht="33.75" customHeight="1" thickBot="1" x14ac:dyDescent="0.25">
      <c r="A1105" s="64" t="s">
        <v>16383</v>
      </c>
      <c r="B1105" s="64" t="s">
        <v>161</v>
      </c>
      <c r="C1105" s="64" t="s">
        <v>11725</v>
      </c>
      <c r="D1105" s="64" t="s">
        <v>14379</v>
      </c>
      <c r="E1105" s="64" t="s">
        <v>10963</v>
      </c>
      <c r="F1105" s="64" t="s">
        <v>11096</v>
      </c>
      <c r="G1105" s="45"/>
      <c r="H1105" s="45"/>
      <c r="I1105" s="45"/>
      <c r="J1105" s="45"/>
    </row>
    <row r="1106" spans="1:10" ht="13.5" customHeight="1" thickBot="1" x14ac:dyDescent="0.25">
      <c r="A1106" s="66" t="s">
        <v>18882</v>
      </c>
      <c r="B1106" s="66" t="s">
        <v>18883</v>
      </c>
      <c r="C1106" s="66" t="s">
        <v>17798</v>
      </c>
      <c r="D1106" s="66" t="s">
        <v>1875</v>
      </c>
      <c r="E1106" s="66" t="s">
        <v>17854</v>
      </c>
      <c r="F1106" s="66"/>
      <c r="G1106" s="45"/>
      <c r="H1106" s="45"/>
      <c r="I1106" s="45"/>
      <c r="J1106" s="45"/>
    </row>
    <row r="1107" spans="1:10" ht="14.1" customHeight="1" thickBot="1" x14ac:dyDescent="0.25">
      <c r="A1107" s="89" t="s">
        <v>14829</v>
      </c>
      <c r="B1107" s="67" t="s">
        <v>8529</v>
      </c>
      <c r="C1107" s="76">
        <v>44588</v>
      </c>
      <c r="D1107" s="89" t="s">
        <v>9387</v>
      </c>
      <c r="E1107" s="67" t="s">
        <v>13094</v>
      </c>
      <c r="F1107" s="66" t="s">
        <v>3080</v>
      </c>
      <c r="G1107" s="45"/>
      <c r="H1107" s="45"/>
      <c r="I1107" s="45"/>
      <c r="J1107" s="45"/>
    </row>
    <row r="1108" spans="1:10" ht="14.1" customHeight="1" thickBot="1" x14ac:dyDescent="0.25">
      <c r="A1108" s="90"/>
      <c r="B1108" s="67" t="s">
        <v>1786</v>
      </c>
      <c r="C1108" s="84">
        <f>IF(C1107="","",IF(AND(MONTH(C1107)&gt;=1,MONTH(C1107)&lt;=3),1,IF(AND(MONTH(C1107)&gt;=4,MONTH(C1107)&lt;=6),2,IF(AND(MONTH(C1107)&gt;=7,MONTH(C1107)&lt;=9),3,4))))</f>
        <v>1</v>
      </c>
      <c r="D1108" s="90"/>
      <c r="E1108" s="67" t="s">
        <v>2417</v>
      </c>
      <c r="F1108" s="66" t="s">
        <v>11113</v>
      </c>
      <c r="G1108" s="45"/>
      <c r="H1108" s="45"/>
      <c r="I1108" s="45"/>
      <c r="J1108" s="45"/>
    </row>
    <row r="1109" spans="1:10" ht="14.1" customHeight="1" thickBot="1" x14ac:dyDescent="0.25">
      <c r="A1109" s="90"/>
      <c r="B1109" s="67" t="s">
        <v>12943</v>
      </c>
      <c r="C1109" s="76">
        <v>44589</v>
      </c>
      <c r="D1109" s="90"/>
      <c r="E1109" s="67" t="s">
        <v>3073</v>
      </c>
      <c r="F1109" s="66" t="s">
        <v>11113</v>
      </c>
      <c r="G1109" s="45"/>
      <c r="H1109" s="45"/>
      <c r="I1109" s="45"/>
      <c r="J1109" s="45"/>
    </row>
    <row r="1110" spans="1:10" ht="14.1" customHeight="1" thickBot="1" x14ac:dyDescent="0.25">
      <c r="A1110" s="90"/>
      <c r="B1110" s="67" t="s">
        <v>1786</v>
      </c>
      <c r="C1110" s="84">
        <f>IF(C1109="","",IF(AND(MONTH(C1109)&gt;=1,MONTH(C1109)&lt;=3),1,IF(AND(MONTH(C1109)&gt;=4,MONTH(C1109)&lt;=6),2,IF(AND(MONTH(C1109)&gt;=7,MONTH(C1109)&lt;=9),3,4))))</f>
        <v>1</v>
      </c>
      <c r="D1110" s="90"/>
      <c r="E1110" s="67" t="s">
        <v>13193</v>
      </c>
      <c r="F1110" s="66" t="s">
        <v>11113</v>
      </c>
      <c r="G1110" s="45"/>
      <c r="H1110" s="45"/>
      <c r="I1110" s="45"/>
      <c r="J1110" s="45"/>
    </row>
    <row r="1111" spans="1:10" ht="14.1" customHeight="1" thickBot="1" x14ac:dyDescent="0.25">
      <c r="A1111" s="45"/>
      <c r="B1111" s="45"/>
      <c r="C1111" s="45"/>
      <c r="D1111" s="45"/>
      <c r="E1111" s="45"/>
      <c r="F1111" s="45"/>
      <c r="G1111" s="45"/>
      <c r="H1111" s="45"/>
      <c r="I1111" s="45"/>
      <c r="J1111" s="45"/>
    </row>
    <row r="1112" spans="1:10" ht="14.1" customHeight="1" thickBot="1" x14ac:dyDescent="0.25">
      <c r="A1112" s="72" t="s">
        <v>15735</v>
      </c>
      <c r="B1112" s="72" t="s">
        <v>16146</v>
      </c>
      <c r="C1112" s="72" t="s">
        <v>15641</v>
      </c>
      <c r="D1112" s="72" t="s">
        <v>15251</v>
      </c>
      <c r="E1112" s="72" t="s">
        <v>6933</v>
      </c>
      <c r="F1112" s="72" t="s">
        <v>15280</v>
      </c>
      <c r="G1112" s="45"/>
      <c r="H1112" s="45"/>
      <c r="I1112" s="45"/>
      <c r="J1112" s="45"/>
    </row>
    <row r="1113" spans="1:10" ht="13.5" customHeight="1" x14ac:dyDescent="0.2">
      <c r="A1113" s="81">
        <v>30103605</v>
      </c>
      <c r="B1113" s="69" t="str">
        <f t="shared" ref="B1113:B1141" ca="1" si="38">IFERROR(INDEX(UNSPSCDes,MATCH(INDIRECT(ADDRESS(ROW(),COLUMN()-1,4)),UNSPSCCode,0)),"")</f>
        <v>Tablones de madera</v>
      </c>
      <c r="C1113" s="81" t="s">
        <v>12283</v>
      </c>
      <c r="D1113" s="81">
        <v>2500</v>
      </c>
      <c r="E1113" s="71">
        <v>75</v>
      </c>
      <c r="F1113" s="70">
        <f t="shared" ref="F1113:F1141" ca="1" si="39">INDIRECT(ADDRESS(ROW(),COLUMN()-2,4))*INDIRECT(ADDRESS(ROW(),COLUMN()-1,4))</f>
        <v>187500</v>
      </c>
      <c r="G1113" s="45"/>
      <c r="H1113" s="45"/>
      <c r="I1113" s="45"/>
      <c r="J1113" s="45"/>
    </row>
    <row r="1114" spans="1:10" ht="13.5" customHeight="1" x14ac:dyDescent="0.2">
      <c r="A1114" s="81">
        <v>30111601</v>
      </c>
      <c r="B1114" s="69" t="str">
        <f t="shared" ca="1" si="38"/>
        <v>Cemento</v>
      </c>
      <c r="C1114" s="81" t="s">
        <v>1449</v>
      </c>
      <c r="D1114" s="81">
        <v>800</v>
      </c>
      <c r="E1114" s="71">
        <v>440</v>
      </c>
      <c r="F1114" s="70">
        <f t="shared" ca="1" si="39"/>
        <v>352000</v>
      </c>
      <c r="G1114" s="45"/>
      <c r="H1114" s="45"/>
      <c r="I1114" s="45"/>
      <c r="J1114" s="45"/>
    </row>
    <row r="1115" spans="1:10" ht="13.5" customHeight="1" x14ac:dyDescent="0.2">
      <c r="A1115" s="81">
        <v>30131502</v>
      </c>
      <c r="B1115" s="69" t="str">
        <f t="shared" ca="1" si="38"/>
        <v>Bloques de concreto</v>
      </c>
      <c r="C1115" s="81" t="s">
        <v>1449</v>
      </c>
      <c r="D1115" s="81">
        <v>600</v>
      </c>
      <c r="E1115" s="71">
        <v>66</v>
      </c>
      <c r="F1115" s="70">
        <f t="shared" ca="1" si="39"/>
        <v>39600</v>
      </c>
      <c r="G1115" s="45"/>
      <c r="H1115" s="45"/>
      <c r="I1115" s="45"/>
      <c r="J1115" s="45"/>
    </row>
    <row r="1116" spans="1:10" ht="13.5" customHeight="1" x14ac:dyDescent="0.2">
      <c r="A1116" s="81">
        <v>30181504</v>
      </c>
      <c r="B1116" s="69" t="str">
        <f t="shared" ca="1" si="38"/>
        <v>Lavamanos</v>
      </c>
      <c r="C1116" s="81" t="s">
        <v>1449</v>
      </c>
      <c r="D1116" s="81">
        <v>10</v>
      </c>
      <c r="E1116" s="71">
        <v>4500</v>
      </c>
      <c r="F1116" s="70">
        <f t="shared" ca="1" si="39"/>
        <v>45000</v>
      </c>
      <c r="G1116" s="45"/>
      <c r="H1116" s="45"/>
      <c r="I1116" s="45"/>
      <c r="J1116" s="45"/>
    </row>
    <row r="1117" spans="1:10" ht="13.5" customHeight="1" x14ac:dyDescent="0.2">
      <c r="A1117" s="81">
        <v>30181505</v>
      </c>
      <c r="B1117" s="69" t="str">
        <f t="shared" ca="1" si="38"/>
        <v>Inodoros o excusados</v>
      </c>
      <c r="C1117" s="81" t="s">
        <v>1449</v>
      </c>
      <c r="D1117" s="81">
        <v>10</v>
      </c>
      <c r="E1117" s="71">
        <v>7000</v>
      </c>
      <c r="F1117" s="70">
        <f t="shared" ca="1" si="39"/>
        <v>70000</v>
      </c>
      <c r="G1117" s="45"/>
      <c r="H1117" s="45"/>
      <c r="I1117" s="45"/>
      <c r="J1117" s="45"/>
    </row>
    <row r="1118" spans="1:10" ht="13.5" customHeight="1" x14ac:dyDescent="0.2">
      <c r="A1118" s="81">
        <v>40142315</v>
      </c>
      <c r="B1118" s="69" t="str">
        <f t="shared" ca="1" si="38"/>
        <v>Acoplamientos de tubería</v>
      </c>
      <c r="C1118" s="81" t="s">
        <v>1449</v>
      </c>
      <c r="D1118" s="81">
        <v>250</v>
      </c>
      <c r="E1118" s="71">
        <v>55</v>
      </c>
      <c r="F1118" s="70">
        <f t="shared" ca="1" si="39"/>
        <v>13750</v>
      </c>
      <c r="G1118" s="45"/>
      <c r="H1118" s="45"/>
      <c r="I1118" s="45"/>
      <c r="J1118" s="45"/>
    </row>
    <row r="1119" spans="1:10" ht="13.5" customHeight="1" x14ac:dyDescent="0.2">
      <c r="A1119" s="81">
        <v>27111704</v>
      </c>
      <c r="B1119" s="69" t="str">
        <f t="shared" ca="1" si="38"/>
        <v>Enchufes</v>
      </c>
      <c r="C1119" s="81" t="s">
        <v>1449</v>
      </c>
      <c r="D1119" s="81">
        <v>60</v>
      </c>
      <c r="E1119" s="71">
        <v>180</v>
      </c>
      <c r="F1119" s="70">
        <f t="shared" ca="1" si="39"/>
        <v>10800</v>
      </c>
      <c r="G1119" s="45"/>
      <c r="H1119" s="45"/>
      <c r="I1119" s="45"/>
      <c r="J1119" s="45"/>
    </row>
    <row r="1120" spans="1:10" ht="13.5" customHeight="1" x14ac:dyDescent="0.2">
      <c r="A1120" s="81">
        <v>40141607</v>
      </c>
      <c r="B1120" s="69" t="str">
        <f t="shared" ca="1" si="38"/>
        <v>Válvulas de bola</v>
      </c>
      <c r="C1120" s="81" t="s">
        <v>1449</v>
      </c>
      <c r="D1120" s="81">
        <v>7</v>
      </c>
      <c r="E1120" s="71">
        <v>260</v>
      </c>
      <c r="F1120" s="70">
        <f t="shared" ca="1" si="39"/>
        <v>1820</v>
      </c>
      <c r="G1120" s="45"/>
      <c r="H1120" s="45"/>
      <c r="I1120" s="45"/>
      <c r="J1120" s="45"/>
    </row>
    <row r="1121" spans="1:10" ht="13.5" customHeight="1" x14ac:dyDescent="0.2">
      <c r="A1121" s="81">
        <v>40141716</v>
      </c>
      <c r="B1121" s="69" t="str">
        <f t="shared" ca="1" si="38"/>
        <v>Sifones en P</v>
      </c>
      <c r="C1121" s="81" t="s">
        <v>1449</v>
      </c>
      <c r="D1121" s="81">
        <v>4</v>
      </c>
      <c r="E1121" s="71">
        <v>80</v>
      </c>
      <c r="F1121" s="70">
        <f t="shared" ca="1" si="39"/>
        <v>320</v>
      </c>
      <c r="G1121" s="45"/>
      <c r="H1121" s="45"/>
      <c r="I1121" s="45"/>
      <c r="J1121" s="45"/>
    </row>
    <row r="1122" spans="1:10" ht="13.5" customHeight="1" x14ac:dyDescent="0.2">
      <c r="A1122" s="81">
        <v>40141716</v>
      </c>
      <c r="B1122" s="69" t="str">
        <f t="shared" ca="1" si="38"/>
        <v>Sifones en P</v>
      </c>
      <c r="C1122" s="81" t="s">
        <v>1449</v>
      </c>
      <c r="D1122" s="81">
        <v>3</v>
      </c>
      <c r="E1122" s="71">
        <v>90</v>
      </c>
      <c r="F1122" s="70">
        <f t="shared" ca="1" si="39"/>
        <v>270</v>
      </c>
      <c r="G1122" s="45"/>
      <c r="H1122" s="45"/>
      <c r="I1122" s="45"/>
      <c r="J1122" s="45"/>
    </row>
    <row r="1123" spans="1:10" ht="13.5" customHeight="1" x14ac:dyDescent="0.2">
      <c r="A1123" s="81">
        <v>27111704</v>
      </c>
      <c r="B1123" s="69" t="str">
        <f t="shared" ca="1" si="38"/>
        <v>Enchufes</v>
      </c>
      <c r="C1123" s="81" t="s">
        <v>1449</v>
      </c>
      <c r="D1123" s="81">
        <v>7</v>
      </c>
      <c r="E1123" s="71">
        <v>235</v>
      </c>
      <c r="F1123" s="70">
        <f t="shared" ca="1" si="39"/>
        <v>1645</v>
      </c>
      <c r="G1123" s="45"/>
      <c r="H1123" s="45"/>
      <c r="I1123" s="45"/>
      <c r="J1123" s="45"/>
    </row>
    <row r="1124" spans="1:10" ht="13.5" customHeight="1" x14ac:dyDescent="0.2">
      <c r="A1124" s="81">
        <v>27111704</v>
      </c>
      <c r="B1124" s="69" t="str">
        <f t="shared" ca="1" si="38"/>
        <v>Enchufes</v>
      </c>
      <c r="C1124" s="81" t="s">
        <v>1449</v>
      </c>
      <c r="D1124" s="81">
        <v>18</v>
      </c>
      <c r="E1124" s="71">
        <v>198</v>
      </c>
      <c r="F1124" s="70">
        <f t="shared" ca="1" si="39"/>
        <v>3564</v>
      </c>
      <c r="G1124" s="45"/>
      <c r="H1124" s="45"/>
      <c r="I1124" s="45"/>
      <c r="J1124" s="45"/>
    </row>
    <row r="1125" spans="1:10" ht="13.5" customHeight="1" x14ac:dyDescent="0.2">
      <c r="A1125" s="81">
        <v>27112003</v>
      </c>
      <c r="B1125" s="69" t="str">
        <f t="shared" ca="1" si="38"/>
        <v>Rastrillos</v>
      </c>
      <c r="C1125" s="81" t="s">
        <v>1449</v>
      </c>
      <c r="D1125" s="81">
        <v>7</v>
      </c>
      <c r="E1125" s="71">
        <v>800</v>
      </c>
      <c r="F1125" s="70">
        <f t="shared" ca="1" si="39"/>
        <v>5600</v>
      </c>
      <c r="G1125" s="45"/>
      <c r="H1125" s="45"/>
      <c r="I1125" s="45"/>
      <c r="J1125" s="45"/>
    </row>
    <row r="1126" spans="1:10" ht="13.5" customHeight="1" x14ac:dyDescent="0.2">
      <c r="A1126" s="81">
        <v>27111704</v>
      </c>
      <c r="B1126" s="69" t="str">
        <f t="shared" ca="1" si="38"/>
        <v>Enchufes</v>
      </c>
      <c r="C1126" s="81" t="s">
        <v>16989</v>
      </c>
      <c r="D1126" s="81">
        <v>25</v>
      </c>
      <c r="E1126" s="71">
        <v>250</v>
      </c>
      <c r="F1126" s="70">
        <f t="shared" ca="1" si="39"/>
        <v>6250</v>
      </c>
      <c r="G1126" s="45"/>
      <c r="H1126" s="45"/>
      <c r="I1126" s="45"/>
      <c r="J1126" s="45"/>
    </row>
    <row r="1127" spans="1:10" ht="13.5" customHeight="1" x14ac:dyDescent="0.2">
      <c r="A1127" s="81">
        <v>27112120</v>
      </c>
      <c r="B1127" s="69" t="str">
        <f t="shared" ca="1" si="38"/>
        <v>Grapas c</v>
      </c>
      <c r="C1127" s="81" t="s">
        <v>15636</v>
      </c>
      <c r="D1127" s="81">
        <v>200</v>
      </c>
      <c r="E1127" s="71">
        <v>75</v>
      </c>
      <c r="F1127" s="70">
        <f t="shared" ca="1" si="39"/>
        <v>15000</v>
      </c>
      <c r="G1127" s="45"/>
      <c r="H1127" s="45"/>
      <c r="I1127" s="45"/>
      <c r="J1127" s="45"/>
    </row>
    <row r="1128" spans="1:10" ht="13.5" customHeight="1" x14ac:dyDescent="0.2">
      <c r="A1128" s="81">
        <v>44121618</v>
      </c>
      <c r="B1128" s="69" t="str">
        <f t="shared" ca="1" si="38"/>
        <v>Tijeras</v>
      </c>
      <c r="C1128" s="81" t="s">
        <v>1449</v>
      </c>
      <c r="D1128" s="81">
        <v>20</v>
      </c>
      <c r="E1128" s="71">
        <v>550</v>
      </c>
      <c r="F1128" s="70">
        <f t="shared" ca="1" si="39"/>
        <v>11000</v>
      </c>
      <c r="G1128" s="45"/>
      <c r="H1128" s="45"/>
      <c r="I1128" s="45"/>
      <c r="J1128" s="45"/>
    </row>
    <row r="1129" spans="1:10" ht="13.5" customHeight="1" x14ac:dyDescent="0.2">
      <c r="A1129" s="81">
        <v>27112002</v>
      </c>
      <c r="B1129" s="69" t="str">
        <f t="shared" ca="1" si="38"/>
        <v>Azadones</v>
      </c>
      <c r="C1129" s="81" t="s">
        <v>1449</v>
      </c>
      <c r="D1129" s="81">
        <v>10</v>
      </c>
      <c r="E1129" s="71">
        <v>1200</v>
      </c>
      <c r="F1129" s="70">
        <f t="shared" ca="1" si="39"/>
        <v>12000</v>
      </c>
      <c r="G1129" s="45"/>
      <c r="H1129" s="45"/>
      <c r="I1129" s="45"/>
      <c r="J1129" s="45"/>
    </row>
    <row r="1130" spans="1:10" ht="13.5" customHeight="1" x14ac:dyDescent="0.2">
      <c r="A1130" s="81">
        <v>30101603</v>
      </c>
      <c r="B1130" s="69" t="str">
        <f t="shared" ca="1" si="38"/>
        <v>Barras de hierro</v>
      </c>
      <c r="C1130" s="81" t="s">
        <v>1449</v>
      </c>
      <c r="D1130" s="81">
        <v>90</v>
      </c>
      <c r="E1130" s="71">
        <v>750</v>
      </c>
      <c r="F1130" s="70">
        <f t="shared" ca="1" si="39"/>
        <v>67500</v>
      </c>
      <c r="G1130" s="45"/>
      <c r="H1130" s="45"/>
      <c r="I1130" s="45"/>
      <c r="J1130" s="45"/>
    </row>
    <row r="1131" spans="1:10" ht="13.5" customHeight="1" x14ac:dyDescent="0.2">
      <c r="A1131" s="81">
        <v>31162002</v>
      </c>
      <c r="B1131" s="69" t="str">
        <f t="shared" ca="1" si="38"/>
        <v>Clavos de sombrerete</v>
      </c>
      <c r="C1131" s="81" t="s">
        <v>15636</v>
      </c>
      <c r="D1131" s="81">
        <v>15</v>
      </c>
      <c r="E1131" s="71">
        <v>75</v>
      </c>
      <c r="F1131" s="70">
        <f t="shared" ca="1" si="39"/>
        <v>1125</v>
      </c>
      <c r="G1131" s="45"/>
      <c r="H1131" s="45"/>
      <c r="I1131" s="45"/>
      <c r="J1131" s="45"/>
    </row>
    <row r="1132" spans="1:10" ht="13.5" customHeight="1" x14ac:dyDescent="0.2">
      <c r="A1132" s="81">
        <v>31162005</v>
      </c>
      <c r="B1132" s="69" t="str">
        <f t="shared" ca="1" si="38"/>
        <v>Clavos para tejados</v>
      </c>
      <c r="C1132" s="81" t="s">
        <v>15636</v>
      </c>
      <c r="D1132" s="81">
        <v>100</v>
      </c>
      <c r="E1132" s="71">
        <v>75</v>
      </c>
      <c r="F1132" s="70">
        <f t="shared" ca="1" si="39"/>
        <v>7500</v>
      </c>
      <c r="G1132" s="45"/>
      <c r="H1132" s="45"/>
      <c r="I1132" s="45"/>
      <c r="J1132" s="45"/>
    </row>
    <row r="1133" spans="1:10" ht="13.5" customHeight="1" x14ac:dyDescent="0.2">
      <c r="A1133" s="81">
        <v>31162403</v>
      </c>
      <c r="B1133" s="69" t="str">
        <f t="shared" ca="1" si="38"/>
        <v>Goznes o bisagras</v>
      </c>
      <c r="C1133" s="81" t="s">
        <v>1449</v>
      </c>
      <c r="D1133" s="81">
        <v>65</v>
      </c>
      <c r="E1133" s="71">
        <v>180</v>
      </c>
      <c r="F1133" s="70">
        <f t="shared" ca="1" si="39"/>
        <v>11700</v>
      </c>
      <c r="G1133" s="45"/>
      <c r="H1133" s="45"/>
      <c r="I1133" s="45"/>
      <c r="J1133" s="45"/>
    </row>
    <row r="1134" spans="1:10" ht="13.5" customHeight="1" x14ac:dyDescent="0.2">
      <c r="A1134" s="81">
        <v>31162405</v>
      </c>
      <c r="B1134" s="69" t="str">
        <f t="shared" ca="1" si="38"/>
        <v>Tensores</v>
      </c>
      <c r="C1134" s="81" t="s">
        <v>1449</v>
      </c>
      <c r="D1134" s="81">
        <v>200</v>
      </c>
      <c r="E1134" s="71">
        <v>185</v>
      </c>
      <c r="F1134" s="70">
        <f t="shared" ca="1" si="39"/>
        <v>37000</v>
      </c>
      <c r="G1134" s="45"/>
      <c r="H1134" s="45"/>
      <c r="I1134" s="45"/>
      <c r="J1134" s="45"/>
    </row>
    <row r="1135" spans="1:10" ht="13.5" customHeight="1" x14ac:dyDescent="0.2">
      <c r="A1135" s="81">
        <v>11111611</v>
      </c>
      <c r="B1135" s="69" t="str">
        <f t="shared" ca="1" si="38"/>
        <v>Gravilla</v>
      </c>
      <c r="C1135" s="81" t="s">
        <v>10022</v>
      </c>
      <c r="D1135" s="81">
        <v>150</v>
      </c>
      <c r="E1135" s="71">
        <v>1400</v>
      </c>
      <c r="F1135" s="70">
        <f t="shared" ca="1" si="39"/>
        <v>210000</v>
      </c>
      <c r="G1135" s="45"/>
      <c r="H1135" s="45"/>
      <c r="I1135" s="45"/>
      <c r="J1135" s="45"/>
    </row>
    <row r="1136" spans="1:10" ht="13.5" customHeight="1" x14ac:dyDescent="0.2">
      <c r="A1136" s="81">
        <v>10171605</v>
      </c>
      <c r="B1136" s="69" t="str">
        <f t="shared" ca="1" si="38"/>
        <v>Mezclas de nitrógeno – fósforo – potasio – npk</v>
      </c>
      <c r="C1136" s="81" t="s">
        <v>1780</v>
      </c>
      <c r="D1136" s="81">
        <v>100</v>
      </c>
      <c r="E1136" s="71">
        <v>1600</v>
      </c>
      <c r="F1136" s="70">
        <f t="shared" ca="1" si="39"/>
        <v>160000</v>
      </c>
      <c r="G1136" s="45"/>
      <c r="H1136" s="45"/>
      <c r="I1136" s="45"/>
      <c r="J1136" s="45"/>
    </row>
    <row r="1137" spans="1:10" ht="13.5" customHeight="1" x14ac:dyDescent="0.2">
      <c r="A1137" s="81">
        <v>10171605</v>
      </c>
      <c r="B1137" s="69" t="str">
        <f t="shared" ca="1" si="38"/>
        <v>Mezclas de nitrógeno – fósforo – potasio – npk</v>
      </c>
      <c r="C1137" s="81" t="s">
        <v>7438</v>
      </c>
      <c r="D1137" s="81">
        <v>90</v>
      </c>
      <c r="E1137" s="71">
        <v>60</v>
      </c>
      <c r="F1137" s="70">
        <f t="shared" ca="1" si="39"/>
        <v>5400</v>
      </c>
      <c r="G1137" s="45"/>
      <c r="H1137" s="45"/>
      <c r="I1137" s="45"/>
      <c r="J1137" s="45"/>
    </row>
    <row r="1138" spans="1:10" ht="13.5" customHeight="1" x14ac:dyDescent="0.2">
      <c r="A1138" s="81">
        <v>10171702</v>
      </c>
      <c r="B1138" s="69" t="str">
        <f t="shared" ca="1" si="38"/>
        <v>Fungicidas</v>
      </c>
      <c r="C1138" s="81" t="s">
        <v>7438</v>
      </c>
      <c r="D1138" s="81">
        <v>30</v>
      </c>
      <c r="E1138" s="71">
        <v>560</v>
      </c>
      <c r="F1138" s="70">
        <f t="shared" ca="1" si="39"/>
        <v>16800</v>
      </c>
      <c r="G1138" s="45"/>
      <c r="H1138" s="45"/>
      <c r="I1138" s="45"/>
      <c r="J1138" s="45"/>
    </row>
    <row r="1139" spans="1:10" ht="13.5" customHeight="1" x14ac:dyDescent="0.2">
      <c r="A1139" s="81">
        <v>10171702</v>
      </c>
      <c r="B1139" s="69" t="str">
        <f t="shared" ca="1" si="38"/>
        <v>Fungicidas</v>
      </c>
      <c r="C1139" s="81" t="s">
        <v>17479</v>
      </c>
      <c r="D1139" s="81">
        <v>15</v>
      </c>
      <c r="E1139" s="71">
        <v>750</v>
      </c>
      <c r="F1139" s="70">
        <f t="shared" ca="1" si="39"/>
        <v>11250</v>
      </c>
      <c r="G1139" s="45"/>
      <c r="H1139" s="45"/>
      <c r="I1139" s="45"/>
      <c r="J1139" s="45"/>
    </row>
    <row r="1140" spans="1:10" ht="13.5" customHeight="1" x14ac:dyDescent="0.2">
      <c r="A1140" s="81">
        <v>30103605</v>
      </c>
      <c r="B1140" s="69" t="str">
        <f t="shared" ca="1" si="38"/>
        <v>Tablones de madera</v>
      </c>
      <c r="C1140" s="81" t="s">
        <v>17559</v>
      </c>
      <c r="D1140" s="81">
        <v>80</v>
      </c>
      <c r="E1140" s="71">
        <v>778.8</v>
      </c>
      <c r="F1140" s="70">
        <f t="shared" ca="1" si="39"/>
        <v>62304</v>
      </c>
      <c r="G1140" s="45"/>
      <c r="H1140" s="45"/>
      <c r="I1140" s="45"/>
      <c r="J1140" s="45"/>
    </row>
    <row r="1141" spans="1:10" ht="13.5" customHeight="1" x14ac:dyDescent="0.2">
      <c r="A1141" s="81">
        <v>31231313</v>
      </c>
      <c r="B1141" s="69" t="str">
        <f t="shared" ca="1" si="38"/>
        <v>Tubería de plástico</v>
      </c>
      <c r="C1141" s="81" t="s">
        <v>1449</v>
      </c>
      <c r="D1141" s="81">
        <v>100</v>
      </c>
      <c r="E1141" s="71">
        <v>600</v>
      </c>
      <c r="F1141" s="70">
        <f t="shared" ca="1" si="39"/>
        <v>60000</v>
      </c>
      <c r="G1141" s="45"/>
      <c r="H1141" s="45"/>
      <c r="I1141" s="45"/>
      <c r="J1141" s="45"/>
    </row>
    <row r="1142" spans="1:10" ht="14.1" customHeight="1" x14ac:dyDescent="0.2">
      <c r="A1142" s="45"/>
      <c r="B1142" s="45"/>
      <c r="C1142" s="45"/>
      <c r="D1142" s="45"/>
      <c r="E1142" s="73" t="s">
        <v>12551</v>
      </c>
      <c r="F1142" s="74">
        <f ca="1">SUM(Table365[MONTO TOTAL ESTIMADO])</f>
        <v>1426698</v>
      </c>
      <c r="G1142" s="45"/>
      <c r="H1142" s="45" t="str">
        <f>C1106</f>
        <v>Bienes</v>
      </c>
      <c r="I1142" s="45" t="str">
        <f>E1106</f>
        <v>No</v>
      </c>
      <c r="J1142" s="45" t="str">
        <f>D1106</f>
        <v>Comparacion de Precios</v>
      </c>
    </row>
    <row r="1143" spans="1:10" ht="14.1" customHeight="1" thickBot="1" x14ac:dyDescent="0.3"/>
    <row r="1144" spans="1:10" ht="33.75" customHeight="1" thickBot="1" x14ac:dyDescent="0.25">
      <c r="A1144" s="64" t="s">
        <v>16383</v>
      </c>
      <c r="B1144" s="64" t="s">
        <v>161</v>
      </c>
      <c r="C1144" s="64" t="s">
        <v>11725</v>
      </c>
      <c r="D1144" s="64" t="s">
        <v>14379</v>
      </c>
      <c r="E1144" s="64" t="s">
        <v>10963</v>
      </c>
      <c r="F1144" s="64" t="s">
        <v>11096</v>
      </c>
      <c r="G1144" s="45"/>
      <c r="H1144" s="45"/>
      <c r="I1144" s="45"/>
      <c r="J1144" s="45"/>
    </row>
    <row r="1145" spans="1:10" ht="14.1" customHeight="1" thickBot="1" x14ac:dyDescent="0.25">
      <c r="A1145" s="66" t="s">
        <v>18882</v>
      </c>
      <c r="B1145" s="66" t="s">
        <v>18883</v>
      </c>
      <c r="C1145" s="66" t="s">
        <v>17798</v>
      </c>
      <c r="D1145" s="66" t="s">
        <v>1875</v>
      </c>
      <c r="E1145" s="66" t="s">
        <v>17854</v>
      </c>
      <c r="F1145" s="66"/>
      <c r="G1145" s="45"/>
      <c r="H1145" s="45"/>
      <c r="I1145" s="45"/>
      <c r="J1145" s="45"/>
    </row>
    <row r="1146" spans="1:10" ht="14.1" customHeight="1" thickBot="1" x14ac:dyDescent="0.25">
      <c r="A1146" s="89" t="s">
        <v>14829</v>
      </c>
      <c r="B1146" s="67" t="s">
        <v>8529</v>
      </c>
      <c r="C1146" s="76">
        <v>44678</v>
      </c>
      <c r="D1146" s="89" t="s">
        <v>9387</v>
      </c>
      <c r="E1146" s="67" t="s">
        <v>13094</v>
      </c>
      <c r="F1146" s="66" t="s">
        <v>3080</v>
      </c>
      <c r="G1146" s="45"/>
      <c r="H1146" s="45"/>
      <c r="I1146" s="45"/>
      <c r="J1146" s="45"/>
    </row>
    <row r="1147" spans="1:10" ht="14.1" customHeight="1" thickBot="1" x14ac:dyDescent="0.25">
      <c r="A1147" s="90"/>
      <c r="B1147" s="67" t="s">
        <v>1786</v>
      </c>
      <c r="C1147" s="84">
        <f>IF(C1146="","",IF(AND(MONTH(C1146)&gt;=1,MONTH(C1146)&lt;=3),1,IF(AND(MONTH(C1146)&gt;=4,MONTH(C1146)&lt;=6),2,IF(AND(MONTH(C1146)&gt;=7,MONTH(C1146)&lt;=9),3,4))))</f>
        <v>2</v>
      </c>
      <c r="D1147" s="90"/>
      <c r="E1147" s="67" t="s">
        <v>2417</v>
      </c>
      <c r="F1147" s="66" t="s">
        <v>11113</v>
      </c>
      <c r="G1147" s="45"/>
      <c r="H1147" s="45"/>
      <c r="I1147" s="45"/>
      <c r="J1147" s="45"/>
    </row>
    <row r="1148" spans="1:10" ht="14.1" customHeight="1" thickBot="1" x14ac:dyDescent="0.25">
      <c r="A1148" s="90"/>
      <c r="B1148" s="67" t="s">
        <v>12943</v>
      </c>
      <c r="C1148" s="76">
        <v>44679</v>
      </c>
      <c r="D1148" s="90"/>
      <c r="E1148" s="67" t="s">
        <v>3073</v>
      </c>
      <c r="F1148" s="66" t="s">
        <v>11113</v>
      </c>
      <c r="G1148" s="45"/>
      <c r="H1148" s="45"/>
      <c r="I1148" s="45"/>
      <c r="J1148" s="45"/>
    </row>
    <row r="1149" spans="1:10" ht="14.1" customHeight="1" thickBot="1" x14ac:dyDescent="0.25">
      <c r="A1149" s="90"/>
      <c r="B1149" s="67" t="s">
        <v>1786</v>
      </c>
      <c r="C1149" s="84">
        <f>IF(C1148="","",IF(AND(MONTH(C1148)&gt;=1,MONTH(C1148)&lt;=3),1,IF(AND(MONTH(C1148)&gt;=4,MONTH(C1148)&lt;=6),2,IF(AND(MONTH(C1148)&gt;=7,MONTH(C1148)&lt;=9),3,4))))</f>
        <v>2</v>
      </c>
      <c r="D1149" s="90"/>
      <c r="E1149" s="67" t="s">
        <v>13193</v>
      </c>
      <c r="F1149" s="66" t="s">
        <v>11113</v>
      </c>
      <c r="G1149" s="45"/>
      <c r="H1149" s="45"/>
      <c r="I1149" s="45"/>
      <c r="J1149" s="45"/>
    </row>
    <row r="1150" spans="1:10" ht="14.1" customHeight="1" thickBot="1" x14ac:dyDescent="0.25">
      <c r="A1150" s="45"/>
      <c r="B1150" s="45"/>
      <c r="C1150" s="45"/>
      <c r="D1150" s="45"/>
      <c r="E1150" s="45"/>
      <c r="F1150" s="45"/>
      <c r="G1150" s="45"/>
      <c r="H1150" s="45"/>
      <c r="I1150" s="45"/>
      <c r="J1150" s="45"/>
    </row>
    <row r="1151" spans="1:10" ht="14.1" customHeight="1" thickBot="1" x14ac:dyDescent="0.25">
      <c r="A1151" s="72" t="s">
        <v>15735</v>
      </c>
      <c r="B1151" s="72" t="s">
        <v>16146</v>
      </c>
      <c r="C1151" s="72" t="s">
        <v>15641</v>
      </c>
      <c r="D1151" s="72" t="s">
        <v>15251</v>
      </c>
      <c r="E1151" s="72" t="s">
        <v>6933</v>
      </c>
      <c r="F1151" s="72" t="s">
        <v>15280</v>
      </c>
      <c r="G1151" s="45"/>
      <c r="H1151" s="45"/>
      <c r="I1151" s="45"/>
      <c r="J1151" s="45"/>
    </row>
    <row r="1152" spans="1:10" ht="13.5" customHeight="1" x14ac:dyDescent="0.2">
      <c r="A1152" s="81">
        <v>30103605</v>
      </c>
      <c r="B1152" s="69" t="str">
        <f t="shared" ref="B1152:B1169" ca="1" si="40">IFERROR(INDEX(UNSPSCDes,MATCH(INDIRECT(ADDRESS(ROW(),COLUMN()-1,4)),UNSPSCCode,0)),"")</f>
        <v>Tablones de madera</v>
      </c>
      <c r="C1152" s="81" t="s">
        <v>17559</v>
      </c>
      <c r="D1152" s="81">
        <v>80</v>
      </c>
      <c r="E1152" s="71">
        <v>778.8</v>
      </c>
      <c r="F1152" s="70">
        <f t="shared" ref="F1152:F1169" ca="1" si="41">INDIRECT(ADDRESS(ROW(),COLUMN()-2,4))*INDIRECT(ADDRESS(ROW(),COLUMN()-1,4))</f>
        <v>62304</v>
      </c>
      <c r="G1152" s="45"/>
      <c r="H1152" s="45"/>
      <c r="I1152" s="45"/>
      <c r="J1152" s="45"/>
    </row>
    <row r="1153" spans="1:16384" ht="13.5" customHeight="1" x14ac:dyDescent="0.2">
      <c r="A1153" s="81">
        <v>30103605</v>
      </c>
      <c r="B1153" s="69" t="str">
        <f t="shared" ca="1" si="40"/>
        <v>Tablones de madera</v>
      </c>
      <c r="C1153" s="81" t="s">
        <v>12283</v>
      </c>
      <c r="D1153" s="81">
        <v>2500</v>
      </c>
      <c r="E1153" s="71">
        <v>75</v>
      </c>
      <c r="F1153" s="70">
        <f t="shared" ca="1" si="41"/>
        <v>187500</v>
      </c>
      <c r="G1153" s="45"/>
      <c r="H1153" s="45"/>
      <c r="I1153" s="45"/>
      <c r="J1153" s="45"/>
    </row>
    <row r="1154" spans="1:16384" ht="13.5" customHeight="1" x14ac:dyDescent="0.2">
      <c r="A1154" s="81">
        <v>30111601</v>
      </c>
      <c r="B1154" s="69" t="str">
        <f t="shared" ca="1" si="40"/>
        <v>Cemento</v>
      </c>
      <c r="C1154" s="81" t="s">
        <v>1449</v>
      </c>
      <c r="D1154" s="81">
        <v>800</v>
      </c>
      <c r="E1154" s="71">
        <v>440</v>
      </c>
      <c r="F1154" s="70">
        <f t="shared" ca="1" si="41"/>
        <v>352000</v>
      </c>
      <c r="G1154" s="45"/>
      <c r="H1154" s="45"/>
      <c r="I1154" s="45"/>
      <c r="J1154" s="45"/>
    </row>
    <row r="1155" spans="1:16384" ht="13.5" customHeight="1" x14ac:dyDescent="0.2">
      <c r="A1155" s="81">
        <v>30131502</v>
      </c>
      <c r="B1155" s="69" t="str">
        <f t="shared" ca="1" si="40"/>
        <v>Bloques de concreto</v>
      </c>
      <c r="C1155" s="81" t="s">
        <v>1449</v>
      </c>
      <c r="D1155" s="81">
        <v>600</v>
      </c>
      <c r="E1155" s="71">
        <v>66</v>
      </c>
      <c r="F1155" s="70">
        <f t="shared" ca="1" si="41"/>
        <v>39600</v>
      </c>
      <c r="G1155" s="45"/>
      <c r="H1155" s="45"/>
      <c r="I1155" s="45"/>
      <c r="J1155" s="45"/>
    </row>
    <row r="1156" spans="1:16384" ht="13.5" customHeight="1" x14ac:dyDescent="0.2">
      <c r="A1156" s="81">
        <v>30181504</v>
      </c>
      <c r="B1156" s="69" t="str">
        <f t="shared" ca="1" si="40"/>
        <v>Lavamanos</v>
      </c>
      <c r="C1156" s="81" t="s">
        <v>1449</v>
      </c>
      <c r="D1156" s="81">
        <v>10</v>
      </c>
      <c r="E1156" s="71">
        <v>4500</v>
      </c>
      <c r="F1156" s="70">
        <f t="shared" ca="1" si="41"/>
        <v>45000</v>
      </c>
      <c r="G1156" s="45"/>
      <c r="H1156" s="45"/>
      <c r="I1156" s="45"/>
      <c r="J1156" s="45"/>
    </row>
    <row r="1157" spans="1:16384" ht="13.5" customHeight="1" x14ac:dyDescent="0.2">
      <c r="A1157" s="81">
        <v>30181505</v>
      </c>
      <c r="B1157" s="69" t="str">
        <f t="shared" ca="1" si="40"/>
        <v>Inodoros o excusados</v>
      </c>
      <c r="C1157" s="81" t="s">
        <v>1449</v>
      </c>
      <c r="D1157" s="81">
        <v>10</v>
      </c>
      <c r="E1157" s="71">
        <v>7000</v>
      </c>
      <c r="F1157" s="70">
        <f t="shared" ca="1" si="41"/>
        <v>70000</v>
      </c>
      <c r="G1157" s="45"/>
      <c r="H1157" s="45"/>
      <c r="I1157" s="45"/>
      <c r="J1157" s="45"/>
    </row>
    <row r="1158" spans="1:16384" ht="13.5" customHeight="1" x14ac:dyDescent="0.2">
      <c r="A1158" s="81">
        <v>40142315</v>
      </c>
      <c r="B1158" s="69" t="str">
        <f t="shared" ca="1" si="40"/>
        <v>Acoplamientos de tubería</v>
      </c>
      <c r="C1158" s="81" t="s">
        <v>1449</v>
      </c>
      <c r="D1158" s="81">
        <v>250</v>
      </c>
      <c r="E1158" s="71">
        <v>55</v>
      </c>
      <c r="F1158" s="70">
        <f t="shared" ca="1" si="41"/>
        <v>13750</v>
      </c>
      <c r="G1158" s="45"/>
      <c r="H1158" s="45"/>
      <c r="I1158" s="45"/>
      <c r="J1158" s="45"/>
    </row>
    <row r="1159" spans="1:16384" ht="13.5" customHeight="1" x14ac:dyDescent="0.2">
      <c r="A1159" s="81">
        <v>30101604</v>
      </c>
      <c r="B1159" s="69" t="str">
        <f t="shared" ca="1" si="40"/>
        <v>Barras de acero</v>
      </c>
      <c r="C1159" s="81" t="s">
        <v>1780</v>
      </c>
      <c r="D1159" s="81">
        <v>50</v>
      </c>
      <c r="E1159" s="71">
        <v>2930</v>
      </c>
      <c r="F1159" s="70">
        <f t="shared" ca="1" si="41"/>
        <v>146500</v>
      </c>
      <c r="G1159" s="45"/>
      <c r="H1159" s="45"/>
      <c r="I1159" s="45"/>
      <c r="J1159" s="45"/>
    </row>
    <row r="1160" spans="1:16384" ht="13.5" customHeight="1" x14ac:dyDescent="0.2">
      <c r="A1160" s="81">
        <v>31162002</v>
      </c>
      <c r="B1160" s="69" t="str">
        <f t="shared" ca="1" si="40"/>
        <v>Clavos de sombrerete</v>
      </c>
      <c r="C1160" s="81" t="s">
        <v>15636</v>
      </c>
      <c r="D1160" s="81">
        <v>15</v>
      </c>
      <c r="E1160" s="71">
        <v>75</v>
      </c>
      <c r="F1160" s="70">
        <f t="shared" ca="1" si="41"/>
        <v>1125</v>
      </c>
      <c r="G1160" s="45"/>
      <c r="H1160" s="45"/>
      <c r="I1160" s="45"/>
      <c r="J1160" s="45"/>
    </row>
    <row r="1161" spans="1:16384" ht="13.5" customHeight="1" x14ac:dyDescent="0.2">
      <c r="A1161" s="81">
        <v>31162005</v>
      </c>
      <c r="B1161" s="69" t="str">
        <f t="shared" ca="1" si="40"/>
        <v>Clavos para tejados</v>
      </c>
      <c r="C1161" s="81" t="s">
        <v>15636</v>
      </c>
      <c r="D1161" s="81">
        <v>100</v>
      </c>
      <c r="E1161" s="71">
        <v>75</v>
      </c>
      <c r="F1161" s="70">
        <f t="shared" ca="1" si="41"/>
        <v>7500</v>
      </c>
      <c r="G1161" s="45"/>
      <c r="H1161" s="45"/>
      <c r="I1161" s="45"/>
      <c r="J1161" s="45"/>
    </row>
    <row r="1162" spans="1:16384" ht="13.5" customHeight="1" x14ac:dyDescent="0.2">
      <c r="A1162" s="81">
        <v>31162403</v>
      </c>
      <c r="B1162" s="69" t="str">
        <f t="shared" ca="1" si="40"/>
        <v>Goznes o bisagras</v>
      </c>
      <c r="C1162" s="81" t="s">
        <v>1449</v>
      </c>
      <c r="D1162" s="81">
        <v>65</v>
      </c>
      <c r="E1162" s="71">
        <v>180</v>
      </c>
      <c r="F1162" s="70">
        <f t="shared" ca="1" si="41"/>
        <v>11700</v>
      </c>
      <c r="G1162" s="45"/>
      <c r="H1162" s="45"/>
      <c r="I1162" s="45"/>
      <c r="J1162" s="45"/>
    </row>
    <row r="1163" spans="1:16384" ht="13.5" customHeight="1" x14ac:dyDescent="0.2">
      <c r="A1163" s="81">
        <v>31162407</v>
      </c>
      <c r="B1163" s="69" t="str">
        <f t="shared" ca="1" si="40"/>
        <v>Pestillo</v>
      </c>
      <c r="C1163" s="81" t="s">
        <v>1449</v>
      </c>
      <c r="D1163" s="81">
        <v>20</v>
      </c>
      <c r="E1163" s="71">
        <v>160</v>
      </c>
      <c r="F1163" s="70">
        <f t="shared" ca="1" si="41"/>
        <v>3200</v>
      </c>
      <c r="G1163" s="45"/>
      <c r="H1163" s="45"/>
      <c r="I1163" s="45"/>
      <c r="J1163" s="45"/>
    </row>
    <row r="1164" spans="1:16384" ht="13.5" customHeight="1" x14ac:dyDescent="0.2">
      <c r="A1164" s="81">
        <v>31162407</v>
      </c>
      <c r="B1164" s="69" t="str">
        <f t="shared" ca="1" si="40"/>
        <v>Pestillo</v>
      </c>
      <c r="C1164" s="81" t="s">
        <v>1449</v>
      </c>
      <c r="D1164" s="81">
        <v>70</v>
      </c>
      <c r="E1164" s="71">
        <v>90</v>
      </c>
      <c r="F1164" s="70">
        <f t="shared" ca="1" si="41"/>
        <v>6300</v>
      </c>
      <c r="G1164" s="45"/>
      <c r="H1164" s="45"/>
      <c r="I1164" s="45"/>
      <c r="J1164" s="45"/>
    </row>
    <row r="1165" spans="1:16384" ht="13.5" customHeight="1" x14ac:dyDescent="0.2">
      <c r="A1165" s="81">
        <v>11111608</v>
      </c>
      <c r="B1165" s="69" t="str">
        <f t="shared" ca="1" si="40"/>
        <v>Caliza</v>
      </c>
      <c r="C1165" s="81" t="s">
        <v>1780</v>
      </c>
      <c r="D1165" s="81">
        <v>25</v>
      </c>
      <c r="E1165" s="71">
        <v>560</v>
      </c>
      <c r="F1165" s="70">
        <f t="shared" ca="1" si="41"/>
        <v>14000</v>
      </c>
      <c r="G1165" s="45"/>
      <c r="H1165" s="45"/>
      <c r="I1165" s="45"/>
      <c r="J1165" s="45"/>
    </row>
    <row r="1166" spans="1:16384" ht="13.5" customHeight="1" x14ac:dyDescent="0.2">
      <c r="A1166" s="81">
        <v>11111611</v>
      </c>
      <c r="B1166" s="69" t="str">
        <f t="shared" ca="1" si="40"/>
        <v>Gravilla</v>
      </c>
      <c r="C1166" s="81" t="s">
        <v>10022</v>
      </c>
      <c r="D1166" s="81">
        <v>150</v>
      </c>
      <c r="E1166" s="71">
        <v>1400</v>
      </c>
      <c r="F1166" s="70">
        <f t="shared" ca="1" si="41"/>
        <v>210000</v>
      </c>
      <c r="G1166" s="45"/>
      <c r="H1166" s="45"/>
      <c r="I1166" s="45"/>
      <c r="J1166" s="45"/>
    </row>
    <row r="1167" spans="1:16384" ht="13.5" customHeight="1" x14ac:dyDescent="0.25">
      <c r="A1167" s="81">
        <v>11162110</v>
      </c>
      <c r="B1167" s="69" t="str">
        <f t="shared" ca="1" si="40"/>
        <v>Malla red</v>
      </c>
      <c r="C1167" s="81" t="s">
        <v>1449</v>
      </c>
      <c r="D1167" s="81">
        <v>4</v>
      </c>
      <c r="E1167" s="71">
        <v>54000</v>
      </c>
      <c r="F1167" s="70">
        <f t="shared" ca="1" si="41"/>
        <v>216000</v>
      </c>
      <c r="G1167" s="45"/>
      <c r="H1167" s="86">
        <v>11162110</v>
      </c>
      <c r="I1167" s="86">
        <v>11162110</v>
      </c>
      <c r="J1167" s="86">
        <v>11162110</v>
      </c>
      <c r="K1167" s="86">
        <v>11162110</v>
      </c>
      <c r="L1167" s="86">
        <v>11162110</v>
      </c>
      <c r="M1167" s="86">
        <v>11162110</v>
      </c>
      <c r="N1167" s="86">
        <v>11162110</v>
      </c>
      <c r="O1167" s="86">
        <v>11162110</v>
      </c>
      <c r="P1167" s="86">
        <v>11162110</v>
      </c>
      <c r="Q1167" s="86">
        <v>11162110</v>
      </c>
      <c r="R1167" s="86">
        <v>11162110</v>
      </c>
      <c r="S1167" s="86">
        <v>11162110</v>
      </c>
      <c r="T1167" s="86">
        <v>11162110</v>
      </c>
      <c r="U1167" s="86">
        <v>11162110</v>
      </c>
      <c r="V1167" s="86">
        <v>11162110</v>
      </c>
      <c r="W1167" s="86">
        <v>11162110</v>
      </c>
      <c r="X1167" s="86">
        <v>11162110</v>
      </c>
      <c r="Y1167" s="86">
        <v>11162110</v>
      </c>
      <c r="Z1167" s="86">
        <v>11162110</v>
      </c>
      <c r="AA1167" s="86">
        <v>11162110</v>
      </c>
      <c r="AB1167" s="86">
        <v>11162110</v>
      </c>
      <c r="AC1167" s="86">
        <v>11162110</v>
      </c>
      <c r="AD1167" s="86">
        <v>11162110</v>
      </c>
      <c r="AE1167" s="86">
        <v>11162110</v>
      </c>
      <c r="AF1167" s="86">
        <v>11162110</v>
      </c>
      <c r="AG1167" s="86">
        <v>11162110</v>
      </c>
      <c r="AH1167" s="86">
        <v>11162110</v>
      </c>
      <c r="AI1167" s="86">
        <v>11162110</v>
      </c>
      <c r="AJ1167" s="86">
        <v>11162110</v>
      </c>
      <c r="AK1167" s="86">
        <v>11162110</v>
      </c>
      <c r="AL1167" s="86">
        <v>11162110</v>
      </c>
      <c r="AM1167" s="86">
        <v>11162110</v>
      </c>
      <c r="AN1167" s="86">
        <v>11162110</v>
      </c>
      <c r="AO1167" s="86">
        <v>11162110</v>
      </c>
      <c r="AP1167" s="86">
        <v>11162110</v>
      </c>
      <c r="AQ1167" s="86">
        <v>11162110</v>
      </c>
      <c r="AR1167" s="86">
        <v>11162110</v>
      </c>
      <c r="AS1167" s="86">
        <v>11162110</v>
      </c>
      <c r="AT1167" s="86">
        <v>11162110</v>
      </c>
      <c r="AU1167" s="86">
        <v>11162110</v>
      </c>
      <c r="AV1167" s="86">
        <v>11162110</v>
      </c>
      <c r="AW1167" s="86">
        <v>11162110</v>
      </c>
      <c r="AX1167" s="86">
        <v>11162110</v>
      </c>
      <c r="AY1167" s="86">
        <v>11162110</v>
      </c>
      <c r="AZ1167" s="86">
        <v>11162110</v>
      </c>
      <c r="BA1167" s="86">
        <v>11162110</v>
      </c>
      <c r="BB1167" s="86">
        <v>11162110</v>
      </c>
      <c r="BC1167" s="86">
        <v>11162110</v>
      </c>
      <c r="BD1167" s="86">
        <v>11162110</v>
      </c>
      <c r="BE1167" s="86">
        <v>11162110</v>
      </c>
      <c r="BF1167" s="86">
        <v>11162110</v>
      </c>
      <c r="BG1167" s="86">
        <v>11162110</v>
      </c>
      <c r="BH1167" s="86">
        <v>11162110</v>
      </c>
      <c r="BI1167" s="86">
        <v>11162110</v>
      </c>
      <c r="BJ1167" s="86">
        <v>11162110</v>
      </c>
      <c r="BK1167" s="86">
        <v>11162110</v>
      </c>
      <c r="BL1167" s="86">
        <v>11162110</v>
      </c>
      <c r="BM1167" s="86">
        <v>11162110</v>
      </c>
      <c r="BN1167" s="86">
        <v>11162110</v>
      </c>
      <c r="BO1167" s="86">
        <v>11162110</v>
      </c>
      <c r="BP1167" s="86">
        <v>11162110</v>
      </c>
      <c r="BQ1167" s="86">
        <v>11162110</v>
      </c>
      <c r="BR1167" s="86">
        <v>11162110</v>
      </c>
      <c r="BS1167" s="86">
        <v>11162110</v>
      </c>
      <c r="BT1167" s="86">
        <v>11162110</v>
      </c>
      <c r="BU1167" s="86">
        <v>11162110</v>
      </c>
      <c r="BV1167" s="86">
        <v>11162110</v>
      </c>
      <c r="BW1167" s="86">
        <v>11162110</v>
      </c>
      <c r="BX1167" s="86">
        <v>11162110</v>
      </c>
      <c r="BY1167" s="86">
        <v>11162110</v>
      </c>
      <c r="BZ1167" s="86">
        <v>11162110</v>
      </c>
      <c r="CA1167" s="86">
        <v>11162110</v>
      </c>
      <c r="CB1167" s="86">
        <v>11162110</v>
      </c>
      <c r="CC1167" s="86">
        <v>11162110</v>
      </c>
      <c r="CD1167" s="86">
        <v>11162110</v>
      </c>
      <c r="CE1167" s="86">
        <v>11162110</v>
      </c>
      <c r="CF1167" s="86">
        <v>11162110</v>
      </c>
      <c r="CG1167" s="86">
        <v>11162110</v>
      </c>
      <c r="CH1167" s="86">
        <v>11162110</v>
      </c>
      <c r="CI1167" s="86">
        <v>11162110</v>
      </c>
      <c r="CJ1167" s="86">
        <v>11162110</v>
      </c>
      <c r="CK1167" s="86">
        <v>11162110</v>
      </c>
      <c r="CL1167" s="86">
        <v>11162110</v>
      </c>
      <c r="CM1167" s="86">
        <v>11162110</v>
      </c>
      <c r="CN1167" s="86">
        <v>11162110</v>
      </c>
      <c r="CO1167" s="86">
        <v>11162110</v>
      </c>
      <c r="CP1167" s="86">
        <v>11162110</v>
      </c>
      <c r="CQ1167" s="86">
        <v>11162110</v>
      </c>
      <c r="CR1167" s="86">
        <v>11162110</v>
      </c>
      <c r="CS1167" s="86">
        <v>11162110</v>
      </c>
      <c r="CT1167" s="86">
        <v>11162110</v>
      </c>
      <c r="CU1167" s="86">
        <v>11162110</v>
      </c>
      <c r="CV1167" s="86">
        <v>11162110</v>
      </c>
      <c r="CW1167" s="86">
        <v>11162110</v>
      </c>
      <c r="CX1167" s="86">
        <v>11162110</v>
      </c>
      <c r="CY1167" s="86">
        <v>11162110</v>
      </c>
      <c r="CZ1167" s="86">
        <v>11162110</v>
      </c>
      <c r="DA1167" s="86">
        <v>11162110</v>
      </c>
      <c r="DB1167" s="86">
        <v>11162110</v>
      </c>
      <c r="DC1167" s="86">
        <v>11162110</v>
      </c>
      <c r="DD1167" s="86">
        <v>11162110</v>
      </c>
      <c r="DE1167" s="86">
        <v>11162110</v>
      </c>
      <c r="DF1167" s="86">
        <v>11162110</v>
      </c>
      <c r="DG1167" s="86">
        <v>11162110</v>
      </c>
      <c r="DH1167" s="86">
        <v>11162110</v>
      </c>
      <c r="DI1167" s="86">
        <v>11162110</v>
      </c>
      <c r="DJ1167" s="86">
        <v>11162110</v>
      </c>
      <c r="DK1167" s="86">
        <v>11162110</v>
      </c>
      <c r="DL1167" s="86">
        <v>11162110</v>
      </c>
      <c r="DM1167" s="86">
        <v>11162110</v>
      </c>
      <c r="DN1167" s="86">
        <v>11162110</v>
      </c>
      <c r="DO1167" s="86">
        <v>11162110</v>
      </c>
      <c r="DP1167" s="86">
        <v>11162110</v>
      </c>
      <c r="DQ1167" s="86">
        <v>11162110</v>
      </c>
      <c r="DR1167" s="86">
        <v>11162110</v>
      </c>
      <c r="DS1167" s="86">
        <v>11162110</v>
      </c>
      <c r="DT1167" s="86">
        <v>11162110</v>
      </c>
      <c r="DU1167" s="86">
        <v>11162110</v>
      </c>
      <c r="DV1167" s="86">
        <v>11162110</v>
      </c>
      <c r="DW1167" s="86">
        <v>11162110</v>
      </c>
      <c r="DX1167" s="86">
        <v>11162110</v>
      </c>
      <c r="DY1167" s="86">
        <v>11162110</v>
      </c>
      <c r="DZ1167" s="86">
        <v>11162110</v>
      </c>
      <c r="EA1167" s="86">
        <v>11162110</v>
      </c>
      <c r="EB1167" s="86">
        <v>11162110</v>
      </c>
      <c r="EC1167" s="86">
        <v>11162110</v>
      </c>
      <c r="ED1167" s="86">
        <v>11162110</v>
      </c>
      <c r="EE1167" s="86">
        <v>11162110</v>
      </c>
      <c r="EF1167" s="86">
        <v>11162110</v>
      </c>
      <c r="EG1167" s="86">
        <v>11162110</v>
      </c>
      <c r="EH1167" s="86">
        <v>11162110</v>
      </c>
      <c r="EI1167" s="86">
        <v>11162110</v>
      </c>
      <c r="EJ1167" s="86">
        <v>11162110</v>
      </c>
      <c r="EK1167" s="86">
        <v>11162110</v>
      </c>
      <c r="EL1167" s="86">
        <v>11162110</v>
      </c>
      <c r="EM1167" s="86">
        <v>11162110</v>
      </c>
      <c r="EN1167" s="86">
        <v>11162110</v>
      </c>
      <c r="EO1167" s="86">
        <v>11162110</v>
      </c>
      <c r="EP1167" s="86">
        <v>11162110</v>
      </c>
      <c r="EQ1167" s="86">
        <v>11162110</v>
      </c>
      <c r="ER1167" s="86">
        <v>11162110</v>
      </c>
      <c r="ES1167" s="86">
        <v>11162110</v>
      </c>
      <c r="ET1167" s="86">
        <v>11162110</v>
      </c>
      <c r="EU1167" s="86">
        <v>11162110</v>
      </c>
      <c r="EV1167" s="86">
        <v>11162110</v>
      </c>
      <c r="EW1167" s="86">
        <v>11162110</v>
      </c>
      <c r="EX1167" s="86">
        <v>11162110</v>
      </c>
      <c r="EY1167" s="86">
        <v>11162110</v>
      </c>
      <c r="EZ1167" s="86">
        <v>11162110</v>
      </c>
      <c r="FA1167" s="86">
        <v>11162110</v>
      </c>
      <c r="FB1167" s="86">
        <v>11162110</v>
      </c>
      <c r="FC1167" s="86">
        <v>11162110</v>
      </c>
      <c r="FD1167" s="86">
        <v>11162110</v>
      </c>
      <c r="FE1167" s="86">
        <v>11162110</v>
      </c>
      <c r="FF1167" s="86">
        <v>11162110</v>
      </c>
      <c r="FG1167" s="86">
        <v>11162110</v>
      </c>
      <c r="FH1167" s="86">
        <v>11162110</v>
      </c>
      <c r="FI1167" s="86">
        <v>11162110</v>
      </c>
      <c r="FJ1167" s="86">
        <v>11162110</v>
      </c>
      <c r="FK1167" s="86">
        <v>11162110</v>
      </c>
      <c r="FL1167" s="86">
        <v>11162110</v>
      </c>
      <c r="FM1167" s="86">
        <v>11162110</v>
      </c>
      <c r="FN1167" s="86">
        <v>11162110</v>
      </c>
      <c r="FO1167" s="86">
        <v>11162110</v>
      </c>
      <c r="FP1167" s="86">
        <v>11162110</v>
      </c>
      <c r="FQ1167" s="86">
        <v>11162110</v>
      </c>
      <c r="FR1167" s="86">
        <v>11162110</v>
      </c>
      <c r="FS1167" s="86">
        <v>11162110</v>
      </c>
      <c r="FT1167" s="86">
        <v>11162110</v>
      </c>
      <c r="FU1167" s="86">
        <v>11162110</v>
      </c>
      <c r="FV1167" s="86">
        <v>11162110</v>
      </c>
      <c r="FW1167" s="86">
        <v>11162110</v>
      </c>
      <c r="FX1167" s="86">
        <v>11162110</v>
      </c>
      <c r="FY1167" s="86">
        <v>11162110</v>
      </c>
      <c r="FZ1167" s="86">
        <v>11162110</v>
      </c>
      <c r="GA1167" s="86">
        <v>11162110</v>
      </c>
      <c r="GB1167" s="86">
        <v>11162110</v>
      </c>
      <c r="GC1167" s="86">
        <v>11162110</v>
      </c>
      <c r="GD1167" s="86">
        <v>11162110</v>
      </c>
      <c r="GE1167" s="86">
        <v>11162110</v>
      </c>
      <c r="GF1167" s="86">
        <v>11162110</v>
      </c>
      <c r="GG1167" s="86">
        <v>11162110</v>
      </c>
      <c r="GH1167" s="86">
        <v>11162110</v>
      </c>
      <c r="GI1167" s="86">
        <v>11162110</v>
      </c>
      <c r="GJ1167" s="86">
        <v>11162110</v>
      </c>
      <c r="GK1167" s="86">
        <v>11162110</v>
      </c>
      <c r="GL1167" s="86">
        <v>11162110</v>
      </c>
      <c r="GM1167" s="86">
        <v>11162110</v>
      </c>
      <c r="GN1167" s="86">
        <v>11162110</v>
      </c>
      <c r="GO1167" s="86">
        <v>11162110</v>
      </c>
      <c r="GP1167" s="86">
        <v>11162110</v>
      </c>
      <c r="GQ1167" s="86">
        <v>11162110</v>
      </c>
      <c r="GR1167" s="86">
        <v>11162110</v>
      </c>
      <c r="GS1167" s="86">
        <v>11162110</v>
      </c>
      <c r="GT1167" s="86">
        <v>11162110</v>
      </c>
      <c r="GU1167" s="86">
        <v>11162110</v>
      </c>
      <c r="GV1167" s="86">
        <v>11162110</v>
      </c>
      <c r="GW1167" s="86">
        <v>11162110</v>
      </c>
      <c r="GX1167" s="86">
        <v>11162110</v>
      </c>
      <c r="GY1167" s="86">
        <v>11162110</v>
      </c>
      <c r="GZ1167" s="86">
        <v>11162110</v>
      </c>
      <c r="HA1167" s="86">
        <v>11162110</v>
      </c>
      <c r="HB1167" s="86">
        <v>11162110</v>
      </c>
      <c r="HC1167" s="86">
        <v>11162110</v>
      </c>
      <c r="HD1167" s="86">
        <v>11162110</v>
      </c>
      <c r="HE1167" s="86">
        <v>11162110</v>
      </c>
      <c r="HF1167" s="86">
        <v>11162110</v>
      </c>
      <c r="HG1167" s="86">
        <v>11162110</v>
      </c>
      <c r="HH1167" s="86">
        <v>11162110</v>
      </c>
      <c r="HI1167" s="86">
        <v>11162110</v>
      </c>
      <c r="HJ1167" s="86">
        <v>11162110</v>
      </c>
      <c r="HK1167" s="86">
        <v>11162110</v>
      </c>
      <c r="HL1167" s="86">
        <v>11162110</v>
      </c>
      <c r="HM1167" s="86">
        <v>11162110</v>
      </c>
      <c r="HN1167" s="86">
        <v>11162110</v>
      </c>
      <c r="HO1167" s="86">
        <v>11162110</v>
      </c>
      <c r="HP1167" s="86">
        <v>11162110</v>
      </c>
      <c r="HQ1167" s="86">
        <v>11162110</v>
      </c>
      <c r="HR1167" s="86">
        <v>11162110</v>
      </c>
      <c r="HS1167" s="86">
        <v>11162110</v>
      </c>
      <c r="HT1167" s="86">
        <v>11162110</v>
      </c>
      <c r="HU1167" s="86">
        <v>11162110</v>
      </c>
      <c r="HV1167" s="86">
        <v>11162110</v>
      </c>
      <c r="HW1167" s="86">
        <v>11162110</v>
      </c>
      <c r="HX1167" s="86">
        <v>11162110</v>
      </c>
      <c r="HY1167" s="86">
        <v>11162110</v>
      </c>
      <c r="HZ1167" s="86">
        <v>11162110</v>
      </c>
      <c r="IA1167" s="86">
        <v>11162110</v>
      </c>
      <c r="IB1167" s="86">
        <v>11162110</v>
      </c>
      <c r="IC1167" s="86">
        <v>11162110</v>
      </c>
      <c r="ID1167" s="86">
        <v>11162110</v>
      </c>
      <c r="IE1167" s="86">
        <v>11162110</v>
      </c>
      <c r="IF1167" s="86">
        <v>11162110</v>
      </c>
      <c r="IG1167" s="86">
        <v>11162110</v>
      </c>
      <c r="IH1167" s="86">
        <v>11162110</v>
      </c>
      <c r="II1167" s="86">
        <v>11162110</v>
      </c>
      <c r="IJ1167" s="86">
        <v>11162110</v>
      </c>
      <c r="IK1167" s="86">
        <v>11162110</v>
      </c>
      <c r="IL1167" s="86">
        <v>11162110</v>
      </c>
      <c r="IM1167" s="86">
        <v>11162110</v>
      </c>
      <c r="IN1167" s="86">
        <v>11162110</v>
      </c>
      <c r="IO1167" s="86">
        <v>11162110</v>
      </c>
      <c r="IP1167" s="86">
        <v>11162110</v>
      </c>
      <c r="IQ1167" s="86">
        <v>11162110</v>
      </c>
      <c r="IR1167" s="86">
        <v>11162110</v>
      </c>
      <c r="IS1167" s="86">
        <v>11162110</v>
      </c>
      <c r="IT1167" s="86">
        <v>11162110</v>
      </c>
      <c r="IU1167" s="86">
        <v>11162110</v>
      </c>
      <c r="IV1167" s="86">
        <v>11162110</v>
      </c>
      <c r="IW1167" s="86">
        <v>11162110</v>
      </c>
      <c r="IX1167" s="86">
        <v>11162110</v>
      </c>
      <c r="IY1167" s="86">
        <v>11162110</v>
      </c>
      <c r="IZ1167" s="86">
        <v>11162110</v>
      </c>
      <c r="JA1167" s="86">
        <v>11162110</v>
      </c>
      <c r="JB1167" s="86">
        <v>11162110</v>
      </c>
      <c r="JC1167" s="86">
        <v>11162110</v>
      </c>
      <c r="JD1167" s="86">
        <v>11162110</v>
      </c>
      <c r="JE1167" s="86">
        <v>11162110</v>
      </c>
      <c r="JF1167" s="86">
        <v>11162110</v>
      </c>
      <c r="JG1167" s="86">
        <v>11162110</v>
      </c>
      <c r="JH1167" s="86">
        <v>11162110</v>
      </c>
      <c r="JI1167" s="86">
        <v>11162110</v>
      </c>
      <c r="JJ1167" s="86">
        <v>11162110</v>
      </c>
      <c r="JK1167" s="86">
        <v>11162110</v>
      </c>
      <c r="JL1167" s="86">
        <v>11162110</v>
      </c>
      <c r="JM1167" s="86">
        <v>11162110</v>
      </c>
      <c r="JN1167" s="86">
        <v>11162110</v>
      </c>
      <c r="JO1167" s="86">
        <v>11162110</v>
      </c>
      <c r="JP1167" s="86">
        <v>11162110</v>
      </c>
      <c r="JQ1167" s="86">
        <v>11162110</v>
      </c>
      <c r="JR1167" s="86">
        <v>11162110</v>
      </c>
      <c r="JS1167" s="86">
        <v>11162110</v>
      </c>
      <c r="JT1167" s="86">
        <v>11162110</v>
      </c>
      <c r="JU1167" s="86">
        <v>11162110</v>
      </c>
      <c r="JV1167" s="86">
        <v>11162110</v>
      </c>
      <c r="JW1167" s="86">
        <v>11162110</v>
      </c>
      <c r="JX1167" s="86">
        <v>11162110</v>
      </c>
      <c r="JY1167" s="86">
        <v>11162110</v>
      </c>
      <c r="JZ1167" s="86">
        <v>11162110</v>
      </c>
      <c r="KA1167" s="86">
        <v>11162110</v>
      </c>
      <c r="KB1167" s="86">
        <v>11162110</v>
      </c>
      <c r="KC1167" s="86">
        <v>11162110</v>
      </c>
      <c r="KD1167" s="86">
        <v>11162110</v>
      </c>
      <c r="KE1167" s="86">
        <v>11162110</v>
      </c>
      <c r="KF1167" s="86">
        <v>11162110</v>
      </c>
      <c r="KG1167" s="86">
        <v>11162110</v>
      </c>
      <c r="KH1167" s="86">
        <v>11162110</v>
      </c>
      <c r="KI1167" s="86">
        <v>11162110</v>
      </c>
      <c r="KJ1167" s="86">
        <v>11162110</v>
      </c>
      <c r="KK1167" s="86">
        <v>11162110</v>
      </c>
      <c r="KL1167" s="86">
        <v>11162110</v>
      </c>
      <c r="KM1167" s="86">
        <v>11162110</v>
      </c>
      <c r="KN1167" s="86">
        <v>11162110</v>
      </c>
      <c r="KO1167" s="86">
        <v>11162110</v>
      </c>
      <c r="KP1167" s="86">
        <v>11162110</v>
      </c>
      <c r="KQ1167" s="86">
        <v>11162110</v>
      </c>
      <c r="KR1167" s="86">
        <v>11162110</v>
      </c>
      <c r="KS1167" s="86">
        <v>11162110</v>
      </c>
      <c r="KT1167" s="86">
        <v>11162110</v>
      </c>
      <c r="KU1167" s="86">
        <v>11162110</v>
      </c>
      <c r="KV1167" s="86">
        <v>11162110</v>
      </c>
      <c r="KW1167" s="86">
        <v>11162110</v>
      </c>
      <c r="KX1167" s="86">
        <v>11162110</v>
      </c>
      <c r="KY1167" s="86">
        <v>11162110</v>
      </c>
      <c r="KZ1167" s="86">
        <v>11162110</v>
      </c>
      <c r="LA1167" s="86">
        <v>11162110</v>
      </c>
      <c r="LB1167" s="86">
        <v>11162110</v>
      </c>
      <c r="LC1167" s="86">
        <v>11162110</v>
      </c>
      <c r="LD1167" s="86">
        <v>11162110</v>
      </c>
      <c r="LE1167" s="86">
        <v>11162110</v>
      </c>
      <c r="LF1167" s="86">
        <v>11162110</v>
      </c>
      <c r="LG1167" s="86">
        <v>11162110</v>
      </c>
      <c r="LH1167" s="86">
        <v>11162110</v>
      </c>
      <c r="LI1167" s="86">
        <v>11162110</v>
      </c>
      <c r="LJ1167" s="86">
        <v>11162110</v>
      </c>
      <c r="LK1167" s="86">
        <v>11162110</v>
      </c>
      <c r="LL1167" s="86">
        <v>11162110</v>
      </c>
      <c r="LM1167" s="86">
        <v>11162110</v>
      </c>
      <c r="LN1167" s="86">
        <v>11162110</v>
      </c>
      <c r="LO1167" s="86">
        <v>11162110</v>
      </c>
      <c r="LP1167" s="86">
        <v>11162110</v>
      </c>
      <c r="LQ1167" s="86">
        <v>11162110</v>
      </c>
      <c r="LR1167" s="86">
        <v>11162110</v>
      </c>
      <c r="LS1167" s="86">
        <v>11162110</v>
      </c>
      <c r="LT1167" s="86">
        <v>11162110</v>
      </c>
      <c r="LU1167" s="86">
        <v>11162110</v>
      </c>
      <c r="LV1167" s="86">
        <v>11162110</v>
      </c>
      <c r="LW1167" s="86">
        <v>11162110</v>
      </c>
      <c r="LX1167" s="86">
        <v>11162110</v>
      </c>
      <c r="LY1167" s="86">
        <v>11162110</v>
      </c>
      <c r="LZ1167" s="86">
        <v>11162110</v>
      </c>
      <c r="MA1167" s="86">
        <v>11162110</v>
      </c>
      <c r="MB1167" s="86">
        <v>11162110</v>
      </c>
      <c r="MC1167" s="86">
        <v>11162110</v>
      </c>
      <c r="MD1167" s="86">
        <v>11162110</v>
      </c>
      <c r="ME1167" s="86">
        <v>11162110</v>
      </c>
      <c r="MF1167" s="86">
        <v>11162110</v>
      </c>
      <c r="MG1167" s="86">
        <v>11162110</v>
      </c>
      <c r="MH1167" s="86">
        <v>11162110</v>
      </c>
      <c r="MI1167" s="86">
        <v>11162110</v>
      </c>
      <c r="MJ1167" s="86">
        <v>11162110</v>
      </c>
      <c r="MK1167" s="86">
        <v>11162110</v>
      </c>
      <c r="ML1167" s="86">
        <v>11162110</v>
      </c>
      <c r="MM1167" s="86">
        <v>11162110</v>
      </c>
      <c r="MN1167" s="86">
        <v>11162110</v>
      </c>
      <c r="MO1167" s="86">
        <v>11162110</v>
      </c>
      <c r="MP1167" s="86">
        <v>11162110</v>
      </c>
      <c r="MQ1167" s="86">
        <v>11162110</v>
      </c>
      <c r="MR1167" s="86">
        <v>11162110</v>
      </c>
      <c r="MS1167" s="86">
        <v>11162110</v>
      </c>
      <c r="MT1167" s="86">
        <v>11162110</v>
      </c>
      <c r="MU1167" s="86">
        <v>11162110</v>
      </c>
      <c r="MV1167" s="86">
        <v>11162110</v>
      </c>
      <c r="MW1167" s="86">
        <v>11162110</v>
      </c>
      <c r="MX1167" s="86">
        <v>11162110</v>
      </c>
      <c r="MY1167" s="86">
        <v>11162110</v>
      </c>
      <c r="MZ1167" s="86">
        <v>11162110</v>
      </c>
      <c r="NA1167" s="86">
        <v>11162110</v>
      </c>
      <c r="NB1167" s="86">
        <v>11162110</v>
      </c>
      <c r="NC1167" s="86">
        <v>11162110</v>
      </c>
      <c r="ND1167" s="86">
        <v>11162110</v>
      </c>
      <c r="NE1167" s="86">
        <v>11162110</v>
      </c>
      <c r="NF1167" s="86">
        <v>11162110</v>
      </c>
      <c r="NG1167" s="86">
        <v>11162110</v>
      </c>
      <c r="NH1167" s="86">
        <v>11162110</v>
      </c>
      <c r="NI1167" s="86">
        <v>11162110</v>
      </c>
      <c r="NJ1167" s="86">
        <v>11162110</v>
      </c>
      <c r="NK1167" s="86">
        <v>11162110</v>
      </c>
      <c r="NL1167" s="86">
        <v>11162110</v>
      </c>
      <c r="NM1167" s="86">
        <v>11162110</v>
      </c>
      <c r="NN1167" s="86">
        <v>11162110</v>
      </c>
      <c r="NO1167" s="86">
        <v>11162110</v>
      </c>
      <c r="NP1167" s="86">
        <v>11162110</v>
      </c>
      <c r="NQ1167" s="86">
        <v>11162110</v>
      </c>
      <c r="NR1167" s="86">
        <v>11162110</v>
      </c>
      <c r="NS1167" s="86">
        <v>11162110</v>
      </c>
      <c r="NT1167" s="86">
        <v>11162110</v>
      </c>
      <c r="NU1167" s="86">
        <v>11162110</v>
      </c>
      <c r="NV1167" s="86">
        <v>11162110</v>
      </c>
      <c r="NW1167" s="86">
        <v>11162110</v>
      </c>
      <c r="NX1167" s="86">
        <v>11162110</v>
      </c>
      <c r="NY1167" s="86">
        <v>11162110</v>
      </c>
      <c r="NZ1167" s="86">
        <v>11162110</v>
      </c>
      <c r="OA1167" s="86">
        <v>11162110</v>
      </c>
      <c r="OB1167" s="86">
        <v>11162110</v>
      </c>
      <c r="OC1167" s="86">
        <v>11162110</v>
      </c>
      <c r="OD1167" s="86">
        <v>11162110</v>
      </c>
      <c r="OE1167" s="86">
        <v>11162110</v>
      </c>
      <c r="OF1167" s="86">
        <v>11162110</v>
      </c>
      <c r="OG1167" s="86">
        <v>11162110</v>
      </c>
      <c r="OH1167" s="86">
        <v>11162110</v>
      </c>
      <c r="OI1167" s="86">
        <v>11162110</v>
      </c>
      <c r="OJ1167" s="86">
        <v>11162110</v>
      </c>
      <c r="OK1167" s="86">
        <v>11162110</v>
      </c>
      <c r="OL1167" s="86">
        <v>11162110</v>
      </c>
      <c r="OM1167" s="86">
        <v>11162110</v>
      </c>
      <c r="ON1167" s="86">
        <v>11162110</v>
      </c>
      <c r="OO1167" s="86">
        <v>11162110</v>
      </c>
      <c r="OP1167" s="86">
        <v>11162110</v>
      </c>
      <c r="OQ1167" s="86">
        <v>11162110</v>
      </c>
      <c r="OR1167" s="86">
        <v>11162110</v>
      </c>
      <c r="OS1167" s="86">
        <v>11162110</v>
      </c>
      <c r="OT1167" s="86">
        <v>11162110</v>
      </c>
      <c r="OU1167" s="86">
        <v>11162110</v>
      </c>
      <c r="OV1167" s="86">
        <v>11162110</v>
      </c>
      <c r="OW1167" s="86">
        <v>11162110</v>
      </c>
      <c r="OX1167" s="86">
        <v>11162110</v>
      </c>
      <c r="OY1167" s="86">
        <v>11162110</v>
      </c>
      <c r="OZ1167" s="86">
        <v>11162110</v>
      </c>
      <c r="PA1167" s="86">
        <v>11162110</v>
      </c>
      <c r="PB1167" s="86">
        <v>11162110</v>
      </c>
      <c r="PC1167" s="86">
        <v>11162110</v>
      </c>
      <c r="PD1167" s="86">
        <v>11162110</v>
      </c>
      <c r="PE1167" s="86">
        <v>11162110</v>
      </c>
      <c r="PF1167" s="86">
        <v>11162110</v>
      </c>
      <c r="PG1167" s="86">
        <v>11162110</v>
      </c>
      <c r="PH1167" s="86">
        <v>11162110</v>
      </c>
      <c r="PI1167" s="86">
        <v>11162110</v>
      </c>
      <c r="PJ1167" s="86">
        <v>11162110</v>
      </c>
      <c r="PK1167" s="86">
        <v>11162110</v>
      </c>
      <c r="PL1167" s="86">
        <v>11162110</v>
      </c>
      <c r="PM1167" s="86">
        <v>11162110</v>
      </c>
      <c r="PN1167" s="86">
        <v>11162110</v>
      </c>
      <c r="PO1167" s="86">
        <v>11162110</v>
      </c>
      <c r="PP1167" s="86">
        <v>11162110</v>
      </c>
      <c r="PQ1167" s="86">
        <v>11162110</v>
      </c>
      <c r="PR1167" s="86">
        <v>11162110</v>
      </c>
      <c r="PS1167" s="86">
        <v>11162110</v>
      </c>
      <c r="PT1167" s="86">
        <v>11162110</v>
      </c>
      <c r="PU1167" s="86">
        <v>11162110</v>
      </c>
      <c r="PV1167" s="86">
        <v>11162110</v>
      </c>
      <c r="PW1167" s="86">
        <v>11162110</v>
      </c>
      <c r="PX1167" s="86">
        <v>11162110</v>
      </c>
      <c r="PY1167" s="86">
        <v>11162110</v>
      </c>
      <c r="PZ1167" s="86">
        <v>11162110</v>
      </c>
      <c r="QA1167" s="86">
        <v>11162110</v>
      </c>
      <c r="QB1167" s="86">
        <v>11162110</v>
      </c>
      <c r="QC1167" s="86">
        <v>11162110</v>
      </c>
      <c r="QD1167" s="86">
        <v>11162110</v>
      </c>
      <c r="QE1167" s="86">
        <v>11162110</v>
      </c>
      <c r="QF1167" s="86">
        <v>11162110</v>
      </c>
      <c r="QG1167" s="86">
        <v>11162110</v>
      </c>
      <c r="QH1167" s="86">
        <v>11162110</v>
      </c>
      <c r="QI1167" s="86">
        <v>11162110</v>
      </c>
      <c r="QJ1167" s="86">
        <v>11162110</v>
      </c>
      <c r="QK1167" s="86">
        <v>11162110</v>
      </c>
      <c r="QL1167" s="86">
        <v>11162110</v>
      </c>
      <c r="QM1167" s="86">
        <v>11162110</v>
      </c>
      <c r="QN1167" s="86">
        <v>11162110</v>
      </c>
      <c r="QO1167" s="86">
        <v>11162110</v>
      </c>
      <c r="QP1167" s="86">
        <v>11162110</v>
      </c>
      <c r="QQ1167" s="86">
        <v>11162110</v>
      </c>
      <c r="QR1167" s="86">
        <v>11162110</v>
      </c>
      <c r="QS1167" s="86">
        <v>11162110</v>
      </c>
      <c r="QT1167" s="86">
        <v>11162110</v>
      </c>
      <c r="QU1167" s="86">
        <v>11162110</v>
      </c>
      <c r="QV1167" s="86">
        <v>11162110</v>
      </c>
      <c r="QW1167" s="86">
        <v>11162110</v>
      </c>
      <c r="QX1167" s="86">
        <v>11162110</v>
      </c>
      <c r="QY1167" s="86">
        <v>11162110</v>
      </c>
      <c r="QZ1167" s="86">
        <v>11162110</v>
      </c>
      <c r="RA1167" s="86">
        <v>11162110</v>
      </c>
      <c r="RB1167" s="86">
        <v>11162110</v>
      </c>
      <c r="RC1167" s="86">
        <v>11162110</v>
      </c>
      <c r="RD1167" s="86">
        <v>11162110</v>
      </c>
      <c r="RE1167" s="86">
        <v>11162110</v>
      </c>
      <c r="RF1167" s="86">
        <v>11162110</v>
      </c>
      <c r="RG1167" s="86">
        <v>11162110</v>
      </c>
      <c r="RH1167" s="86">
        <v>11162110</v>
      </c>
      <c r="RI1167" s="86">
        <v>11162110</v>
      </c>
      <c r="RJ1167" s="86">
        <v>11162110</v>
      </c>
      <c r="RK1167" s="86">
        <v>11162110</v>
      </c>
      <c r="RL1167" s="86">
        <v>11162110</v>
      </c>
      <c r="RM1167" s="86">
        <v>11162110</v>
      </c>
      <c r="RN1167" s="86">
        <v>11162110</v>
      </c>
      <c r="RO1167" s="86">
        <v>11162110</v>
      </c>
      <c r="RP1167" s="86">
        <v>11162110</v>
      </c>
      <c r="RQ1167" s="86">
        <v>11162110</v>
      </c>
      <c r="RR1167" s="86">
        <v>11162110</v>
      </c>
      <c r="RS1167" s="86">
        <v>11162110</v>
      </c>
      <c r="RT1167" s="86">
        <v>11162110</v>
      </c>
      <c r="RU1167" s="86">
        <v>11162110</v>
      </c>
      <c r="RV1167" s="86">
        <v>11162110</v>
      </c>
      <c r="RW1167" s="86">
        <v>11162110</v>
      </c>
      <c r="RX1167" s="86">
        <v>11162110</v>
      </c>
      <c r="RY1167" s="86">
        <v>11162110</v>
      </c>
      <c r="RZ1167" s="86">
        <v>11162110</v>
      </c>
      <c r="SA1167" s="86">
        <v>11162110</v>
      </c>
      <c r="SB1167" s="86">
        <v>11162110</v>
      </c>
      <c r="SC1167" s="86">
        <v>11162110</v>
      </c>
      <c r="SD1167" s="86">
        <v>11162110</v>
      </c>
      <c r="SE1167" s="86">
        <v>11162110</v>
      </c>
      <c r="SF1167" s="86">
        <v>11162110</v>
      </c>
      <c r="SG1167" s="86">
        <v>11162110</v>
      </c>
      <c r="SH1167" s="86">
        <v>11162110</v>
      </c>
      <c r="SI1167" s="86">
        <v>11162110</v>
      </c>
      <c r="SJ1167" s="86">
        <v>11162110</v>
      </c>
      <c r="SK1167" s="86">
        <v>11162110</v>
      </c>
      <c r="SL1167" s="86">
        <v>11162110</v>
      </c>
      <c r="SM1167" s="86">
        <v>11162110</v>
      </c>
      <c r="SN1167" s="86">
        <v>11162110</v>
      </c>
      <c r="SO1167" s="86">
        <v>11162110</v>
      </c>
      <c r="SP1167" s="86">
        <v>11162110</v>
      </c>
      <c r="SQ1167" s="86">
        <v>11162110</v>
      </c>
      <c r="SR1167" s="86">
        <v>11162110</v>
      </c>
      <c r="SS1167" s="86">
        <v>11162110</v>
      </c>
      <c r="ST1167" s="86">
        <v>11162110</v>
      </c>
      <c r="SU1167" s="86">
        <v>11162110</v>
      </c>
      <c r="SV1167" s="86">
        <v>11162110</v>
      </c>
      <c r="SW1167" s="86">
        <v>11162110</v>
      </c>
      <c r="SX1167" s="86">
        <v>11162110</v>
      </c>
      <c r="SY1167" s="86">
        <v>11162110</v>
      </c>
      <c r="SZ1167" s="86">
        <v>11162110</v>
      </c>
      <c r="TA1167" s="86">
        <v>11162110</v>
      </c>
      <c r="TB1167" s="86">
        <v>11162110</v>
      </c>
      <c r="TC1167" s="86">
        <v>11162110</v>
      </c>
      <c r="TD1167" s="86">
        <v>11162110</v>
      </c>
      <c r="TE1167" s="86">
        <v>11162110</v>
      </c>
      <c r="TF1167" s="86">
        <v>11162110</v>
      </c>
      <c r="TG1167" s="86">
        <v>11162110</v>
      </c>
      <c r="TH1167" s="86">
        <v>11162110</v>
      </c>
      <c r="TI1167" s="86">
        <v>11162110</v>
      </c>
      <c r="TJ1167" s="86">
        <v>11162110</v>
      </c>
      <c r="TK1167" s="86">
        <v>11162110</v>
      </c>
      <c r="TL1167" s="86">
        <v>11162110</v>
      </c>
      <c r="TM1167" s="86">
        <v>11162110</v>
      </c>
      <c r="TN1167" s="86">
        <v>11162110</v>
      </c>
      <c r="TO1167" s="86">
        <v>11162110</v>
      </c>
      <c r="TP1167" s="86">
        <v>11162110</v>
      </c>
      <c r="TQ1167" s="86">
        <v>11162110</v>
      </c>
      <c r="TR1167" s="86">
        <v>11162110</v>
      </c>
      <c r="TS1167" s="86">
        <v>11162110</v>
      </c>
      <c r="TT1167" s="86">
        <v>11162110</v>
      </c>
      <c r="TU1167" s="86">
        <v>11162110</v>
      </c>
      <c r="TV1167" s="86">
        <v>11162110</v>
      </c>
      <c r="TW1167" s="86">
        <v>11162110</v>
      </c>
      <c r="TX1167" s="86">
        <v>11162110</v>
      </c>
      <c r="TY1167" s="86">
        <v>11162110</v>
      </c>
      <c r="TZ1167" s="86">
        <v>11162110</v>
      </c>
      <c r="UA1167" s="86">
        <v>11162110</v>
      </c>
      <c r="UB1167" s="86">
        <v>11162110</v>
      </c>
      <c r="UC1167" s="86">
        <v>11162110</v>
      </c>
      <c r="UD1167" s="86">
        <v>11162110</v>
      </c>
      <c r="UE1167" s="86">
        <v>11162110</v>
      </c>
      <c r="UF1167" s="86">
        <v>11162110</v>
      </c>
      <c r="UG1167" s="86">
        <v>11162110</v>
      </c>
      <c r="UH1167" s="86">
        <v>11162110</v>
      </c>
      <c r="UI1167" s="86">
        <v>11162110</v>
      </c>
      <c r="UJ1167" s="86">
        <v>11162110</v>
      </c>
      <c r="UK1167" s="86">
        <v>11162110</v>
      </c>
      <c r="UL1167" s="86">
        <v>11162110</v>
      </c>
      <c r="UM1167" s="86">
        <v>11162110</v>
      </c>
      <c r="UN1167" s="86">
        <v>11162110</v>
      </c>
      <c r="UO1167" s="86">
        <v>11162110</v>
      </c>
      <c r="UP1167" s="86">
        <v>11162110</v>
      </c>
      <c r="UQ1167" s="86">
        <v>11162110</v>
      </c>
      <c r="UR1167" s="86">
        <v>11162110</v>
      </c>
      <c r="US1167" s="86">
        <v>11162110</v>
      </c>
      <c r="UT1167" s="86">
        <v>11162110</v>
      </c>
      <c r="UU1167" s="86">
        <v>11162110</v>
      </c>
      <c r="UV1167" s="86">
        <v>11162110</v>
      </c>
      <c r="UW1167" s="86">
        <v>11162110</v>
      </c>
      <c r="UX1167" s="86">
        <v>11162110</v>
      </c>
      <c r="UY1167" s="86">
        <v>11162110</v>
      </c>
      <c r="UZ1167" s="86">
        <v>11162110</v>
      </c>
      <c r="VA1167" s="86">
        <v>11162110</v>
      </c>
      <c r="VB1167" s="86">
        <v>11162110</v>
      </c>
      <c r="VC1167" s="86">
        <v>11162110</v>
      </c>
      <c r="VD1167" s="86">
        <v>11162110</v>
      </c>
      <c r="VE1167" s="86">
        <v>11162110</v>
      </c>
      <c r="VF1167" s="86">
        <v>11162110</v>
      </c>
      <c r="VG1167" s="86">
        <v>11162110</v>
      </c>
      <c r="VH1167" s="86">
        <v>11162110</v>
      </c>
      <c r="VI1167" s="86">
        <v>11162110</v>
      </c>
      <c r="VJ1167" s="86">
        <v>11162110</v>
      </c>
      <c r="VK1167" s="86">
        <v>11162110</v>
      </c>
      <c r="VL1167" s="86">
        <v>11162110</v>
      </c>
      <c r="VM1167" s="86">
        <v>11162110</v>
      </c>
      <c r="VN1167" s="86">
        <v>11162110</v>
      </c>
      <c r="VO1167" s="86">
        <v>11162110</v>
      </c>
      <c r="VP1167" s="86">
        <v>11162110</v>
      </c>
      <c r="VQ1167" s="86">
        <v>11162110</v>
      </c>
      <c r="VR1167" s="86">
        <v>11162110</v>
      </c>
      <c r="VS1167" s="86">
        <v>11162110</v>
      </c>
      <c r="VT1167" s="86">
        <v>11162110</v>
      </c>
      <c r="VU1167" s="86">
        <v>11162110</v>
      </c>
      <c r="VV1167" s="86">
        <v>11162110</v>
      </c>
      <c r="VW1167" s="86">
        <v>11162110</v>
      </c>
      <c r="VX1167" s="86">
        <v>11162110</v>
      </c>
      <c r="VY1167" s="86">
        <v>11162110</v>
      </c>
      <c r="VZ1167" s="86">
        <v>11162110</v>
      </c>
      <c r="WA1167" s="86">
        <v>11162110</v>
      </c>
      <c r="WB1167" s="86">
        <v>11162110</v>
      </c>
      <c r="WC1167" s="86">
        <v>11162110</v>
      </c>
      <c r="WD1167" s="86">
        <v>11162110</v>
      </c>
      <c r="WE1167" s="86">
        <v>11162110</v>
      </c>
      <c r="WF1167" s="86">
        <v>11162110</v>
      </c>
      <c r="WG1167" s="86">
        <v>11162110</v>
      </c>
      <c r="WH1167" s="86">
        <v>11162110</v>
      </c>
      <c r="WI1167" s="86">
        <v>11162110</v>
      </c>
      <c r="WJ1167" s="86">
        <v>11162110</v>
      </c>
      <c r="WK1167" s="86">
        <v>11162110</v>
      </c>
      <c r="WL1167" s="86">
        <v>11162110</v>
      </c>
      <c r="WM1167" s="86">
        <v>11162110</v>
      </c>
      <c r="WN1167" s="86">
        <v>11162110</v>
      </c>
      <c r="WO1167" s="86">
        <v>11162110</v>
      </c>
      <c r="WP1167" s="86">
        <v>11162110</v>
      </c>
      <c r="WQ1167" s="86">
        <v>11162110</v>
      </c>
      <c r="WR1167" s="86">
        <v>11162110</v>
      </c>
      <c r="WS1167" s="86">
        <v>11162110</v>
      </c>
      <c r="WT1167" s="86">
        <v>11162110</v>
      </c>
      <c r="WU1167" s="86">
        <v>11162110</v>
      </c>
      <c r="WV1167" s="86">
        <v>11162110</v>
      </c>
      <c r="WW1167" s="86">
        <v>11162110</v>
      </c>
      <c r="WX1167" s="86">
        <v>11162110</v>
      </c>
      <c r="WY1167" s="86">
        <v>11162110</v>
      </c>
      <c r="WZ1167" s="86">
        <v>11162110</v>
      </c>
      <c r="XA1167" s="86">
        <v>11162110</v>
      </c>
      <c r="XB1167" s="86">
        <v>11162110</v>
      </c>
      <c r="XC1167" s="86">
        <v>11162110</v>
      </c>
      <c r="XD1167" s="86">
        <v>11162110</v>
      </c>
      <c r="XE1167" s="86">
        <v>11162110</v>
      </c>
      <c r="XF1167" s="86">
        <v>11162110</v>
      </c>
      <c r="XG1167" s="86">
        <v>11162110</v>
      </c>
      <c r="XH1167" s="86">
        <v>11162110</v>
      </c>
      <c r="XI1167" s="86">
        <v>11162110</v>
      </c>
      <c r="XJ1167" s="86">
        <v>11162110</v>
      </c>
      <c r="XK1167" s="86">
        <v>11162110</v>
      </c>
      <c r="XL1167" s="86">
        <v>11162110</v>
      </c>
      <c r="XM1167" s="86">
        <v>11162110</v>
      </c>
      <c r="XN1167" s="86">
        <v>11162110</v>
      </c>
      <c r="XO1167" s="86">
        <v>11162110</v>
      </c>
      <c r="XP1167" s="86">
        <v>11162110</v>
      </c>
      <c r="XQ1167" s="86">
        <v>11162110</v>
      </c>
      <c r="XR1167" s="86">
        <v>11162110</v>
      </c>
      <c r="XS1167" s="86">
        <v>11162110</v>
      </c>
      <c r="XT1167" s="86">
        <v>11162110</v>
      </c>
      <c r="XU1167" s="86">
        <v>11162110</v>
      </c>
      <c r="XV1167" s="86">
        <v>11162110</v>
      </c>
      <c r="XW1167" s="86">
        <v>11162110</v>
      </c>
      <c r="XX1167" s="86">
        <v>11162110</v>
      </c>
      <c r="XY1167" s="86">
        <v>11162110</v>
      </c>
      <c r="XZ1167" s="86">
        <v>11162110</v>
      </c>
      <c r="YA1167" s="86">
        <v>11162110</v>
      </c>
      <c r="YB1167" s="86">
        <v>11162110</v>
      </c>
      <c r="YC1167" s="86">
        <v>11162110</v>
      </c>
      <c r="YD1167" s="86">
        <v>11162110</v>
      </c>
      <c r="YE1167" s="86">
        <v>11162110</v>
      </c>
      <c r="YF1167" s="86">
        <v>11162110</v>
      </c>
      <c r="YG1167" s="86">
        <v>11162110</v>
      </c>
      <c r="YH1167" s="86">
        <v>11162110</v>
      </c>
      <c r="YI1167" s="86">
        <v>11162110</v>
      </c>
      <c r="YJ1167" s="86">
        <v>11162110</v>
      </c>
      <c r="YK1167" s="86">
        <v>11162110</v>
      </c>
      <c r="YL1167" s="86">
        <v>11162110</v>
      </c>
      <c r="YM1167" s="86">
        <v>11162110</v>
      </c>
      <c r="YN1167" s="86">
        <v>11162110</v>
      </c>
      <c r="YO1167" s="86">
        <v>11162110</v>
      </c>
      <c r="YP1167" s="86">
        <v>11162110</v>
      </c>
      <c r="YQ1167" s="86">
        <v>11162110</v>
      </c>
      <c r="YR1167" s="86">
        <v>11162110</v>
      </c>
      <c r="YS1167" s="86">
        <v>11162110</v>
      </c>
      <c r="YT1167" s="86">
        <v>11162110</v>
      </c>
      <c r="YU1167" s="86">
        <v>11162110</v>
      </c>
      <c r="YV1167" s="86">
        <v>11162110</v>
      </c>
      <c r="YW1167" s="86">
        <v>11162110</v>
      </c>
      <c r="YX1167" s="86">
        <v>11162110</v>
      </c>
      <c r="YY1167" s="86">
        <v>11162110</v>
      </c>
      <c r="YZ1167" s="86">
        <v>11162110</v>
      </c>
      <c r="ZA1167" s="86">
        <v>11162110</v>
      </c>
      <c r="ZB1167" s="86">
        <v>11162110</v>
      </c>
      <c r="ZC1167" s="86">
        <v>11162110</v>
      </c>
      <c r="ZD1167" s="86">
        <v>11162110</v>
      </c>
      <c r="ZE1167" s="86">
        <v>11162110</v>
      </c>
      <c r="ZF1167" s="86">
        <v>11162110</v>
      </c>
      <c r="ZG1167" s="86">
        <v>11162110</v>
      </c>
      <c r="ZH1167" s="86">
        <v>11162110</v>
      </c>
      <c r="ZI1167" s="86">
        <v>11162110</v>
      </c>
      <c r="ZJ1167" s="86">
        <v>11162110</v>
      </c>
      <c r="ZK1167" s="86">
        <v>11162110</v>
      </c>
      <c r="ZL1167" s="86">
        <v>11162110</v>
      </c>
      <c r="ZM1167" s="86">
        <v>11162110</v>
      </c>
      <c r="ZN1167" s="86">
        <v>11162110</v>
      </c>
      <c r="ZO1167" s="86">
        <v>11162110</v>
      </c>
      <c r="ZP1167" s="86">
        <v>11162110</v>
      </c>
      <c r="ZQ1167" s="86">
        <v>11162110</v>
      </c>
      <c r="ZR1167" s="86">
        <v>11162110</v>
      </c>
      <c r="ZS1167" s="86">
        <v>11162110</v>
      </c>
      <c r="ZT1167" s="86">
        <v>11162110</v>
      </c>
      <c r="ZU1167" s="86">
        <v>11162110</v>
      </c>
      <c r="ZV1167" s="86">
        <v>11162110</v>
      </c>
      <c r="ZW1167" s="86">
        <v>11162110</v>
      </c>
      <c r="ZX1167" s="86">
        <v>11162110</v>
      </c>
      <c r="ZY1167" s="86">
        <v>11162110</v>
      </c>
      <c r="ZZ1167" s="86">
        <v>11162110</v>
      </c>
      <c r="AAA1167" s="86">
        <v>11162110</v>
      </c>
      <c r="AAB1167" s="86">
        <v>11162110</v>
      </c>
      <c r="AAC1167" s="86">
        <v>11162110</v>
      </c>
      <c r="AAD1167" s="86">
        <v>11162110</v>
      </c>
      <c r="AAE1167" s="86">
        <v>11162110</v>
      </c>
      <c r="AAF1167" s="86">
        <v>11162110</v>
      </c>
      <c r="AAG1167" s="86">
        <v>11162110</v>
      </c>
      <c r="AAH1167" s="86">
        <v>11162110</v>
      </c>
      <c r="AAI1167" s="86">
        <v>11162110</v>
      </c>
      <c r="AAJ1167" s="86">
        <v>11162110</v>
      </c>
      <c r="AAK1167" s="86">
        <v>11162110</v>
      </c>
      <c r="AAL1167" s="86">
        <v>11162110</v>
      </c>
      <c r="AAM1167" s="86">
        <v>11162110</v>
      </c>
      <c r="AAN1167" s="86">
        <v>11162110</v>
      </c>
      <c r="AAO1167" s="86">
        <v>11162110</v>
      </c>
      <c r="AAP1167" s="86">
        <v>11162110</v>
      </c>
      <c r="AAQ1167" s="86">
        <v>11162110</v>
      </c>
      <c r="AAR1167" s="86">
        <v>11162110</v>
      </c>
      <c r="AAS1167" s="86">
        <v>11162110</v>
      </c>
      <c r="AAT1167" s="86">
        <v>11162110</v>
      </c>
      <c r="AAU1167" s="86">
        <v>11162110</v>
      </c>
      <c r="AAV1167" s="86">
        <v>11162110</v>
      </c>
      <c r="AAW1167" s="86">
        <v>11162110</v>
      </c>
      <c r="AAX1167" s="86">
        <v>11162110</v>
      </c>
      <c r="AAY1167" s="86">
        <v>11162110</v>
      </c>
      <c r="AAZ1167" s="86">
        <v>11162110</v>
      </c>
      <c r="ABA1167" s="86">
        <v>11162110</v>
      </c>
      <c r="ABB1167" s="86">
        <v>11162110</v>
      </c>
      <c r="ABC1167" s="86">
        <v>11162110</v>
      </c>
      <c r="ABD1167" s="86">
        <v>11162110</v>
      </c>
      <c r="ABE1167" s="86">
        <v>11162110</v>
      </c>
      <c r="ABF1167" s="86">
        <v>11162110</v>
      </c>
      <c r="ABG1167" s="86">
        <v>11162110</v>
      </c>
      <c r="ABH1167" s="86">
        <v>11162110</v>
      </c>
      <c r="ABI1167" s="86">
        <v>11162110</v>
      </c>
      <c r="ABJ1167" s="86">
        <v>11162110</v>
      </c>
      <c r="ABK1167" s="86">
        <v>11162110</v>
      </c>
      <c r="ABL1167" s="86">
        <v>11162110</v>
      </c>
      <c r="ABM1167" s="86">
        <v>11162110</v>
      </c>
      <c r="ABN1167" s="86">
        <v>11162110</v>
      </c>
      <c r="ABO1167" s="86">
        <v>11162110</v>
      </c>
      <c r="ABP1167" s="86">
        <v>11162110</v>
      </c>
      <c r="ABQ1167" s="86">
        <v>11162110</v>
      </c>
      <c r="ABR1167" s="86">
        <v>11162110</v>
      </c>
      <c r="ABS1167" s="86">
        <v>11162110</v>
      </c>
      <c r="ABT1167" s="86">
        <v>11162110</v>
      </c>
      <c r="ABU1167" s="86">
        <v>11162110</v>
      </c>
      <c r="ABV1167" s="86">
        <v>11162110</v>
      </c>
      <c r="ABW1167" s="86">
        <v>11162110</v>
      </c>
      <c r="ABX1167" s="86">
        <v>11162110</v>
      </c>
      <c r="ABY1167" s="86">
        <v>11162110</v>
      </c>
      <c r="ABZ1167" s="86">
        <v>11162110</v>
      </c>
      <c r="ACA1167" s="86">
        <v>11162110</v>
      </c>
      <c r="ACB1167" s="86">
        <v>11162110</v>
      </c>
      <c r="ACC1167" s="86">
        <v>11162110</v>
      </c>
      <c r="ACD1167" s="86">
        <v>11162110</v>
      </c>
      <c r="ACE1167" s="86">
        <v>11162110</v>
      </c>
      <c r="ACF1167" s="86">
        <v>11162110</v>
      </c>
      <c r="ACG1167" s="86">
        <v>11162110</v>
      </c>
      <c r="ACH1167" s="86">
        <v>11162110</v>
      </c>
      <c r="ACI1167" s="86">
        <v>11162110</v>
      </c>
      <c r="ACJ1167" s="86">
        <v>11162110</v>
      </c>
      <c r="ACK1167" s="86">
        <v>11162110</v>
      </c>
      <c r="ACL1167" s="86">
        <v>11162110</v>
      </c>
      <c r="ACM1167" s="86">
        <v>11162110</v>
      </c>
      <c r="ACN1167" s="86">
        <v>11162110</v>
      </c>
      <c r="ACO1167" s="86">
        <v>11162110</v>
      </c>
      <c r="ACP1167" s="86">
        <v>11162110</v>
      </c>
      <c r="ACQ1167" s="86">
        <v>11162110</v>
      </c>
      <c r="ACR1167" s="86">
        <v>11162110</v>
      </c>
      <c r="ACS1167" s="86">
        <v>11162110</v>
      </c>
      <c r="ACT1167" s="86">
        <v>11162110</v>
      </c>
      <c r="ACU1167" s="86">
        <v>11162110</v>
      </c>
      <c r="ACV1167" s="86">
        <v>11162110</v>
      </c>
      <c r="ACW1167" s="86">
        <v>11162110</v>
      </c>
      <c r="ACX1167" s="86">
        <v>11162110</v>
      </c>
      <c r="ACY1167" s="86">
        <v>11162110</v>
      </c>
      <c r="ACZ1167" s="86">
        <v>11162110</v>
      </c>
      <c r="ADA1167" s="86">
        <v>11162110</v>
      </c>
      <c r="ADB1167" s="86">
        <v>11162110</v>
      </c>
      <c r="ADC1167" s="86">
        <v>11162110</v>
      </c>
      <c r="ADD1167" s="86">
        <v>11162110</v>
      </c>
      <c r="ADE1167" s="86">
        <v>11162110</v>
      </c>
      <c r="ADF1167" s="86">
        <v>11162110</v>
      </c>
      <c r="ADG1167" s="86">
        <v>11162110</v>
      </c>
      <c r="ADH1167" s="86">
        <v>11162110</v>
      </c>
      <c r="ADI1167" s="86">
        <v>11162110</v>
      </c>
      <c r="ADJ1167" s="86">
        <v>11162110</v>
      </c>
      <c r="ADK1167" s="86">
        <v>11162110</v>
      </c>
      <c r="ADL1167" s="86">
        <v>11162110</v>
      </c>
      <c r="ADM1167" s="86">
        <v>11162110</v>
      </c>
      <c r="ADN1167" s="86">
        <v>11162110</v>
      </c>
      <c r="ADO1167" s="86">
        <v>11162110</v>
      </c>
      <c r="ADP1167" s="86">
        <v>11162110</v>
      </c>
      <c r="ADQ1167" s="86">
        <v>11162110</v>
      </c>
      <c r="ADR1167" s="86">
        <v>11162110</v>
      </c>
      <c r="ADS1167" s="86">
        <v>11162110</v>
      </c>
      <c r="ADT1167" s="86">
        <v>11162110</v>
      </c>
      <c r="ADU1167" s="86">
        <v>11162110</v>
      </c>
      <c r="ADV1167" s="86">
        <v>11162110</v>
      </c>
      <c r="ADW1167" s="86">
        <v>11162110</v>
      </c>
      <c r="ADX1167" s="86">
        <v>11162110</v>
      </c>
      <c r="ADY1167" s="86">
        <v>11162110</v>
      </c>
      <c r="ADZ1167" s="86">
        <v>11162110</v>
      </c>
      <c r="AEA1167" s="86">
        <v>11162110</v>
      </c>
      <c r="AEB1167" s="86">
        <v>11162110</v>
      </c>
      <c r="AEC1167" s="86">
        <v>11162110</v>
      </c>
      <c r="AED1167" s="86">
        <v>11162110</v>
      </c>
      <c r="AEE1167" s="86">
        <v>11162110</v>
      </c>
      <c r="AEF1167" s="86">
        <v>11162110</v>
      </c>
      <c r="AEG1167" s="86">
        <v>11162110</v>
      </c>
      <c r="AEH1167" s="86">
        <v>11162110</v>
      </c>
      <c r="AEI1167" s="86">
        <v>11162110</v>
      </c>
      <c r="AEJ1167" s="86">
        <v>11162110</v>
      </c>
      <c r="AEK1167" s="86">
        <v>11162110</v>
      </c>
      <c r="AEL1167" s="86">
        <v>11162110</v>
      </c>
      <c r="AEM1167" s="86">
        <v>11162110</v>
      </c>
      <c r="AEN1167" s="86">
        <v>11162110</v>
      </c>
      <c r="AEO1167" s="86">
        <v>11162110</v>
      </c>
      <c r="AEP1167" s="86">
        <v>11162110</v>
      </c>
      <c r="AEQ1167" s="86">
        <v>11162110</v>
      </c>
      <c r="AER1167" s="86">
        <v>11162110</v>
      </c>
      <c r="AES1167" s="86">
        <v>11162110</v>
      </c>
      <c r="AET1167" s="86">
        <v>11162110</v>
      </c>
      <c r="AEU1167" s="86">
        <v>11162110</v>
      </c>
      <c r="AEV1167" s="86">
        <v>11162110</v>
      </c>
      <c r="AEW1167" s="86">
        <v>11162110</v>
      </c>
      <c r="AEX1167" s="86">
        <v>11162110</v>
      </c>
      <c r="AEY1167" s="86">
        <v>11162110</v>
      </c>
      <c r="AEZ1167" s="86">
        <v>11162110</v>
      </c>
      <c r="AFA1167" s="86">
        <v>11162110</v>
      </c>
      <c r="AFB1167" s="86">
        <v>11162110</v>
      </c>
      <c r="AFC1167" s="86">
        <v>11162110</v>
      </c>
      <c r="AFD1167" s="86">
        <v>11162110</v>
      </c>
      <c r="AFE1167" s="86">
        <v>11162110</v>
      </c>
      <c r="AFF1167" s="86">
        <v>11162110</v>
      </c>
      <c r="AFG1167" s="86">
        <v>11162110</v>
      </c>
      <c r="AFH1167" s="86">
        <v>11162110</v>
      </c>
      <c r="AFI1167" s="86">
        <v>11162110</v>
      </c>
      <c r="AFJ1167" s="86">
        <v>11162110</v>
      </c>
      <c r="AFK1167" s="86">
        <v>11162110</v>
      </c>
      <c r="AFL1167" s="86">
        <v>11162110</v>
      </c>
      <c r="AFM1167" s="86">
        <v>11162110</v>
      </c>
      <c r="AFN1167" s="86">
        <v>11162110</v>
      </c>
      <c r="AFO1167" s="86">
        <v>11162110</v>
      </c>
      <c r="AFP1167" s="86">
        <v>11162110</v>
      </c>
      <c r="AFQ1167" s="86">
        <v>11162110</v>
      </c>
      <c r="AFR1167" s="86">
        <v>11162110</v>
      </c>
      <c r="AFS1167" s="86">
        <v>11162110</v>
      </c>
      <c r="AFT1167" s="86">
        <v>11162110</v>
      </c>
      <c r="AFU1167" s="86">
        <v>11162110</v>
      </c>
      <c r="AFV1167" s="86">
        <v>11162110</v>
      </c>
      <c r="AFW1167" s="86">
        <v>11162110</v>
      </c>
      <c r="AFX1167" s="86">
        <v>11162110</v>
      </c>
      <c r="AFY1167" s="86">
        <v>11162110</v>
      </c>
      <c r="AFZ1167" s="86">
        <v>11162110</v>
      </c>
      <c r="AGA1167" s="86">
        <v>11162110</v>
      </c>
      <c r="AGB1167" s="86">
        <v>11162110</v>
      </c>
      <c r="AGC1167" s="86">
        <v>11162110</v>
      </c>
      <c r="AGD1167" s="86">
        <v>11162110</v>
      </c>
      <c r="AGE1167" s="86">
        <v>11162110</v>
      </c>
      <c r="AGF1167" s="86">
        <v>11162110</v>
      </c>
      <c r="AGG1167" s="86">
        <v>11162110</v>
      </c>
      <c r="AGH1167" s="86">
        <v>11162110</v>
      </c>
      <c r="AGI1167" s="86">
        <v>11162110</v>
      </c>
      <c r="AGJ1167" s="86">
        <v>11162110</v>
      </c>
      <c r="AGK1167" s="86">
        <v>11162110</v>
      </c>
      <c r="AGL1167" s="86">
        <v>11162110</v>
      </c>
      <c r="AGM1167" s="86">
        <v>11162110</v>
      </c>
      <c r="AGN1167" s="86">
        <v>11162110</v>
      </c>
      <c r="AGO1167" s="86">
        <v>11162110</v>
      </c>
      <c r="AGP1167" s="86">
        <v>11162110</v>
      </c>
      <c r="AGQ1167" s="86">
        <v>11162110</v>
      </c>
      <c r="AGR1167" s="86">
        <v>11162110</v>
      </c>
      <c r="AGS1167" s="86">
        <v>11162110</v>
      </c>
      <c r="AGT1167" s="86">
        <v>11162110</v>
      </c>
      <c r="AGU1167" s="86">
        <v>11162110</v>
      </c>
      <c r="AGV1167" s="86">
        <v>11162110</v>
      </c>
      <c r="AGW1167" s="86">
        <v>11162110</v>
      </c>
      <c r="AGX1167" s="86">
        <v>11162110</v>
      </c>
      <c r="AGY1167" s="86">
        <v>11162110</v>
      </c>
      <c r="AGZ1167" s="86">
        <v>11162110</v>
      </c>
      <c r="AHA1167" s="86">
        <v>11162110</v>
      </c>
      <c r="AHB1167" s="86">
        <v>11162110</v>
      </c>
      <c r="AHC1167" s="86">
        <v>11162110</v>
      </c>
      <c r="AHD1167" s="86">
        <v>11162110</v>
      </c>
      <c r="AHE1167" s="86">
        <v>11162110</v>
      </c>
      <c r="AHF1167" s="86">
        <v>11162110</v>
      </c>
      <c r="AHG1167" s="86">
        <v>11162110</v>
      </c>
      <c r="AHH1167" s="86">
        <v>11162110</v>
      </c>
      <c r="AHI1167" s="86">
        <v>11162110</v>
      </c>
      <c r="AHJ1167" s="86">
        <v>11162110</v>
      </c>
      <c r="AHK1167" s="86">
        <v>11162110</v>
      </c>
      <c r="AHL1167" s="86">
        <v>11162110</v>
      </c>
      <c r="AHM1167" s="86">
        <v>11162110</v>
      </c>
      <c r="AHN1167" s="86">
        <v>11162110</v>
      </c>
      <c r="AHO1167" s="86">
        <v>11162110</v>
      </c>
      <c r="AHP1167" s="86">
        <v>11162110</v>
      </c>
      <c r="AHQ1167" s="86">
        <v>11162110</v>
      </c>
      <c r="AHR1167" s="86">
        <v>11162110</v>
      </c>
      <c r="AHS1167" s="86">
        <v>11162110</v>
      </c>
      <c r="AHT1167" s="86">
        <v>11162110</v>
      </c>
      <c r="AHU1167" s="86">
        <v>11162110</v>
      </c>
      <c r="AHV1167" s="86">
        <v>11162110</v>
      </c>
      <c r="AHW1167" s="86">
        <v>11162110</v>
      </c>
      <c r="AHX1167" s="86">
        <v>11162110</v>
      </c>
      <c r="AHY1167" s="86">
        <v>11162110</v>
      </c>
      <c r="AHZ1167" s="86">
        <v>11162110</v>
      </c>
      <c r="AIA1167" s="86">
        <v>11162110</v>
      </c>
      <c r="AIB1167" s="86">
        <v>11162110</v>
      </c>
      <c r="AIC1167" s="86">
        <v>11162110</v>
      </c>
      <c r="AID1167" s="86">
        <v>11162110</v>
      </c>
      <c r="AIE1167" s="86">
        <v>11162110</v>
      </c>
      <c r="AIF1167" s="86">
        <v>11162110</v>
      </c>
      <c r="AIG1167" s="86">
        <v>11162110</v>
      </c>
      <c r="AIH1167" s="86">
        <v>11162110</v>
      </c>
      <c r="AII1167" s="86">
        <v>11162110</v>
      </c>
      <c r="AIJ1167" s="86">
        <v>11162110</v>
      </c>
      <c r="AIK1167" s="86">
        <v>11162110</v>
      </c>
      <c r="AIL1167" s="86">
        <v>11162110</v>
      </c>
      <c r="AIM1167" s="86">
        <v>11162110</v>
      </c>
      <c r="AIN1167" s="86">
        <v>11162110</v>
      </c>
      <c r="AIO1167" s="86">
        <v>11162110</v>
      </c>
      <c r="AIP1167" s="86">
        <v>11162110</v>
      </c>
      <c r="AIQ1167" s="86">
        <v>11162110</v>
      </c>
      <c r="AIR1167" s="86">
        <v>11162110</v>
      </c>
      <c r="AIS1167" s="86">
        <v>11162110</v>
      </c>
      <c r="AIT1167" s="86">
        <v>11162110</v>
      </c>
      <c r="AIU1167" s="86">
        <v>11162110</v>
      </c>
      <c r="AIV1167" s="86">
        <v>11162110</v>
      </c>
      <c r="AIW1167" s="86">
        <v>11162110</v>
      </c>
      <c r="AIX1167" s="86">
        <v>11162110</v>
      </c>
      <c r="AIY1167" s="86">
        <v>11162110</v>
      </c>
      <c r="AIZ1167" s="86">
        <v>11162110</v>
      </c>
      <c r="AJA1167" s="86">
        <v>11162110</v>
      </c>
      <c r="AJB1167" s="86">
        <v>11162110</v>
      </c>
      <c r="AJC1167" s="86">
        <v>11162110</v>
      </c>
      <c r="AJD1167" s="86">
        <v>11162110</v>
      </c>
      <c r="AJE1167" s="86">
        <v>11162110</v>
      </c>
      <c r="AJF1167" s="86">
        <v>11162110</v>
      </c>
      <c r="AJG1167" s="86">
        <v>11162110</v>
      </c>
      <c r="AJH1167" s="86">
        <v>11162110</v>
      </c>
      <c r="AJI1167" s="86">
        <v>11162110</v>
      </c>
      <c r="AJJ1167" s="86">
        <v>11162110</v>
      </c>
      <c r="AJK1167" s="86">
        <v>11162110</v>
      </c>
      <c r="AJL1167" s="86">
        <v>11162110</v>
      </c>
      <c r="AJM1167" s="86">
        <v>11162110</v>
      </c>
      <c r="AJN1167" s="86">
        <v>11162110</v>
      </c>
      <c r="AJO1167" s="86">
        <v>11162110</v>
      </c>
      <c r="AJP1167" s="86">
        <v>11162110</v>
      </c>
      <c r="AJQ1167" s="86">
        <v>11162110</v>
      </c>
      <c r="AJR1167" s="86">
        <v>11162110</v>
      </c>
      <c r="AJS1167" s="86">
        <v>11162110</v>
      </c>
      <c r="AJT1167" s="86">
        <v>11162110</v>
      </c>
      <c r="AJU1167" s="86">
        <v>11162110</v>
      </c>
      <c r="AJV1167" s="86">
        <v>11162110</v>
      </c>
      <c r="AJW1167" s="86">
        <v>11162110</v>
      </c>
      <c r="AJX1167" s="86">
        <v>11162110</v>
      </c>
      <c r="AJY1167" s="86">
        <v>11162110</v>
      </c>
      <c r="AJZ1167" s="86">
        <v>11162110</v>
      </c>
      <c r="AKA1167" s="86">
        <v>11162110</v>
      </c>
      <c r="AKB1167" s="86">
        <v>11162110</v>
      </c>
      <c r="AKC1167" s="86">
        <v>11162110</v>
      </c>
      <c r="AKD1167" s="86">
        <v>11162110</v>
      </c>
      <c r="AKE1167" s="86">
        <v>11162110</v>
      </c>
      <c r="AKF1167" s="86">
        <v>11162110</v>
      </c>
      <c r="AKG1167" s="86">
        <v>11162110</v>
      </c>
      <c r="AKH1167" s="86">
        <v>11162110</v>
      </c>
      <c r="AKI1167" s="86">
        <v>11162110</v>
      </c>
      <c r="AKJ1167" s="86">
        <v>11162110</v>
      </c>
      <c r="AKK1167" s="86">
        <v>11162110</v>
      </c>
      <c r="AKL1167" s="86">
        <v>11162110</v>
      </c>
      <c r="AKM1167" s="86">
        <v>11162110</v>
      </c>
      <c r="AKN1167" s="86">
        <v>11162110</v>
      </c>
      <c r="AKO1167" s="86">
        <v>11162110</v>
      </c>
      <c r="AKP1167" s="86">
        <v>11162110</v>
      </c>
      <c r="AKQ1167" s="86">
        <v>11162110</v>
      </c>
      <c r="AKR1167" s="86">
        <v>11162110</v>
      </c>
      <c r="AKS1167" s="86">
        <v>11162110</v>
      </c>
      <c r="AKT1167" s="86">
        <v>11162110</v>
      </c>
      <c r="AKU1167" s="86">
        <v>11162110</v>
      </c>
      <c r="AKV1167" s="86">
        <v>11162110</v>
      </c>
      <c r="AKW1167" s="86">
        <v>11162110</v>
      </c>
      <c r="AKX1167" s="86">
        <v>11162110</v>
      </c>
      <c r="AKY1167" s="86">
        <v>11162110</v>
      </c>
      <c r="AKZ1167" s="86">
        <v>11162110</v>
      </c>
      <c r="ALA1167" s="86">
        <v>11162110</v>
      </c>
      <c r="ALB1167" s="86">
        <v>11162110</v>
      </c>
      <c r="ALC1167" s="86">
        <v>11162110</v>
      </c>
      <c r="ALD1167" s="86">
        <v>11162110</v>
      </c>
      <c r="ALE1167" s="86">
        <v>11162110</v>
      </c>
      <c r="ALF1167" s="86">
        <v>11162110</v>
      </c>
      <c r="ALG1167" s="86">
        <v>11162110</v>
      </c>
      <c r="ALH1167" s="86">
        <v>11162110</v>
      </c>
      <c r="ALI1167" s="86">
        <v>11162110</v>
      </c>
      <c r="ALJ1167" s="86">
        <v>11162110</v>
      </c>
      <c r="ALK1167" s="86">
        <v>11162110</v>
      </c>
      <c r="ALL1167" s="86">
        <v>11162110</v>
      </c>
      <c r="ALM1167" s="86">
        <v>11162110</v>
      </c>
      <c r="ALN1167" s="86">
        <v>11162110</v>
      </c>
      <c r="ALO1167" s="86">
        <v>11162110</v>
      </c>
      <c r="ALP1167" s="86">
        <v>11162110</v>
      </c>
      <c r="ALQ1167" s="86">
        <v>11162110</v>
      </c>
      <c r="ALR1167" s="86">
        <v>11162110</v>
      </c>
      <c r="ALS1167" s="86">
        <v>11162110</v>
      </c>
      <c r="ALT1167" s="86">
        <v>11162110</v>
      </c>
      <c r="ALU1167" s="86">
        <v>11162110</v>
      </c>
      <c r="ALV1167" s="86">
        <v>11162110</v>
      </c>
      <c r="ALW1167" s="86">
        <v>11162110</v>
      </c>
      <c r="ALX1167" s="86">
        <v>11162110</v>
      </c>
      <c r="ALY1167" s="86">
        <v>11162110</v>
      </c>
      <c r="ALZ1167" s="86">
        <v>11162110</v>
      </c>
      <c r="AMA1167" s="86">
        <v>11162110</v>
      </c>
      <c r="AMB1167" s="86">
        <v>11162110</v>
      </c>
      <c r="AMC1167" s="86">
        <v>11162110</v>
      </c>
      <c r="AMD1167" s="86">
        <v>11162110</v>
      </c>
      <c r="AME1167" s="86">
        <v>11162110</v>
      </c>
      <c r="AMF1167" s="86">
        <v>11162110</v>
      </c>
      <c r="AMG1167" s="86">
        <v>11162110</v>
      </c>
      <c r="AMH1167" s="86">
        <v>11162110</v>
      </c>
      <c r="AMI1167" s="86">
        <v>11162110</v>
      </c>
      <c r="AMJ1167" s="86">
        <v>11162110</v>
      </c>
      <c r="AMK1167" s="86">
        <v>11162110</v>
      </c>
      <c r="AML1167" s="86">
        <v>11162110</v>
      </c>
      <c r="AMM1167" s="86">
        <v>11162110</v>
      </c>
      <c r="AMN1167" s="86">
        <v>11162110</v>
      </c>
      <c r="AMO1167" s="86">
        <v>11162110</v>
      </c>
      <c r="AMP1167" s="86">
        <v>11162110</v>
      </c>
      <c r="AMQ1167" s="86">
        <v>11162110</v>
      </c>
      <c r="AMR1167" s="86">
        <v>11162110</v>
      </c>
      <c r="AMS1167" s="86">
        <v>11162110</v>
      </c>
      <c r="AMT1167" s="86">
        <v>11162110</v>
      </c>
      <c r="AMU1167" s="86">
        <v>11162110</v>
      </c>
      <c r="AMV1167" s="86">
        <v>11162110</v>
      </c>
      <c r="AMW1167" s="86">
        <v>11162110</v>
      </c>
      <c r="AMX1167" s="86">
        <v>11162110</v>
      </c>
      <c r="AMY1167" s="86">
        <v>11162110</v>
      </c>
      <c r="AMZ1167" s="86">
        <v>11162110</v>
      </c>
      <c r="ANA1167" s="86">
        <v>11162110</v>
      </c>
      <c r="ANB1167" s="86">
        <v>11162110</v>
      </c>
      <c r="ANC1167" s="86">
        <v>11162110</v>
      </c>
      <c r="AND1167" s="86">
        <v>11162110</v>
      </c>
      <c r="ANE1167" s="86">
        <v>11162110</v>
      </c>
      <c r="ANF1167" s="86">
        <v>11162110</v>
      </c>
      <c r="ANG1167" s="86">
        <v>11162110</v>
      </c>
      <c r="ANH1167" s="86">
        <v>11162110</v>
      </c>
      <c r="ANI1167" s="86">
        <v>11162110</v>
      </c>
      <c r="ANJ1167" s="86">
        <v>11162110</v>
      </c>
      <c r="ANK1167" s="86">
        <v>11162110</v>
      </c>
      <c r="ANL1167" s="86">
        <v>11162110</v>
      </c>
      <c r="ANM1167" s="86">
        <v>11162110</v>
      </c>
      <c r="ANN1167" s="86">
        <v>11162110</v>
      </c>
      <c r="ANO1167" s="86">
        <v>11162110</v>
      </c>
      <c r="ANP1167" s="86">
        <v>11162110</v>
      </c>
      <c r="ANQ1167" s="86">
        <v>11162110</v>
      </c>
      <c r="ANR1167" s="86">
        <v>11162110</v>
      </c>
      <c r="ANS1167" s="86">
        <v>11162110</v>
      </c>
      <c r="ANT1167" s="86">
        <v>11162110</v>
      </c>
      <c r="ANU1167" s="86">
        <v>11162110</v>
      </c>
      <c r="ANV1167" s="86">
        <v>11162110</v>
      </c>
      <c r="ANW1167" s="86">
        <v>11162110</v>
      </c>
      <c r="ANX1167" s="86">
        <v>11162110</v>
      </c>
      <c r="ANY1167" s="86">
        <v>11162110</v>
      </c>
      <c r="ANZ1167" s="86">
        <v>11162110</v>
      </c>
      <c r="AOA1167" s="86">
        <v>11162110</v>
      </c>
      <c r="AOB1167" s="86">
        <v>11162110</v>
      </c>
      <c r="AOC1167" s="86">
        <v>11162110</v>
      </c>
      <c r="AOD1167" s="86">
        <v>11162110</v>
      </c>
      <c r="AOE1167" s="86">
        <v>11162110</v>
      </c>
      <c r="AOF1167" s="86">
        <v>11162110</v>
      </c>
      <c r="AOG1167" s="86">
        <v>11162110</v>
      </c>
      <c r="AOH1167" s="86">
        <v>11162110</v>
      </c>
      <c r="AOI1167" s="86">
        <v>11162110</v>
      </c>
      <c r="AOJ1167" s="86">
        <v>11162110</v>
      </c>
      <c r="AOK1167" s="86">
        <v>11162110</v>
      </c>
      <c r="AOL1167" s="86">
        <v>11162110</v>
      </c>
      <c r="AOM1167" s="86">
        <v>11162110</v>
      </c>
      <c r="AON1167" s="86">
        <v>11162110</v>
      </c>
      <c r="AOO1167" s="86">
        <v>11162110</v>
      </c>
      <c r="AOP1167" s="86">
        <v>11162110</v>
      </c>
      <c r="AOQ1167" s="86">
        <v>11162110</v>
      </c>
      <c r="AOR1167" s="86">
        <v>11162110</v>
      </c>
      <c r="AOS1167" s="86">
        <v>11162110</v>
      </c>
      <c r="AOT1167" s="86">
        <v>11162110</v>
      </c>
      <c r="AOU1167" s="86">
        <v>11162110</v>
      </c>
      <c r="AOV1167" s="86">
        <v>11162110</v>
      </c>
      <c r="AOW1167" s="86">
        <v>11162110</v>
      </c>
      <c r="AOX1167" s="86">
        <v>11162110</v>
      </c>
      <c r="AOY1167" s="86">
        <v>11162110</v>
      </c>
      <c r="AOZ1167" s="86">
        <v>11162110</v>
      </c>
      <c r="APA1167" s="86">
        <v>11162110</v>
      </c>
      <c r="APB1167" s="86">
        <v>11162110</v>
      </c>
      <c r="APC1167" s="86">
        <v>11162110</v>
      </c>
      <c r="APD1167" s="86">
        <v>11162110</v>
      </c>
      <c r="APE1167" s="86">
        <v>11162110</v>
      </c>
      <c r="APF1167" s="86">
        <v>11162110</v>
      </c>
      <c r="APG1167" s="86">
        <v>11162110</v>
      </c>
      <c r="APH1167" s="86">
        <v>11162110</v>
      </c>
      <c r="API1167" s="86">
        <v>11162110</v>
      </c>
      <c r="APJ1167" s="86">
        <v>11162110</v>
      </c>
      <c r="APK1167" s="86">
        <v>11162110</v>
      </c>
      <c r="APL1167" s="86">
        <v>11162110</v>
      </c>
      <c r="APM1167" s="86">
        <v>11162110</v>
      </c>
      <c r="APN1167" s="86">
        <v>11162110</v>
      </c>
      <c r="APO1167" s="86">
        <v>11162110</v>
      </c>
      <c r="APP1167" s="86">
        <v>11162110</v>
      </c>
      <c r="APQ1167" s="86">
        <v>11162110</v>
      </c>
      <c r="APR1167" s="86">
        <v>11162110</v>
      </c>
      <c r="APS1167" s="86">
        <v>11162110</v>
      </c>
      <c r="APT1167" s="86">
        <v>11162110</v>
      </c>
      <c r="APU1167" s="86">
        <v>11162110</v>
      </c>
      <c r="APV1167" s="86">
        <v>11162110</v>
      </c>
      <c r="APW1167" s="86">
        <v>11162110</v>
      </c>
      <c r="APX1167" s="86">
        <v>11162110</v>
      </c>
      <c r="APY1167" s="86">
        <v>11162110</v>
      </c>
      <c r="APZ1167" s="86">
        <v>11162110</v>
      </c>
      <c r="AQA1167" s="86">
        <v>11162110</v>
      </c>
      <c r="AQB1167" s="86">
        <v>11162110</v>
      </c>
      <c r="AQC1167" s="86">
        <v>11162110</v>
      </c>
      <c r="AQD1167" s="86">
        <v>11162110</v>
      </c>
      <c r="AQE1167" s="86">
        <v>11162110</v>
      </c>
      <c r="AQF1167" s="86">
        <v>11162110</v>
      </c>
      <c r="AQG1167" s="86">
        <v>11162110</v>
      </c>
      <c r="AQH1167" s="86">
        <v>11162110</v>
      </c>
      <c r="AQI1167" s="86">
        <v>11162110</v>
      </c>
      <c r="AQJ1167" s="86">
        <v>11162110</v>
      </c>
      <c r="AQK1167" s="86">
        <v>11162110</v>
      </c>
      <c r="AQL1167" s="86">
        <v>11162110</v>
      </c>
      <c r="AQM1167" s="86">
        <v>11162110</v>
      </c>
      <c r="AQN1167" s="86">
        <v>11162110</v>
      </c>
      <c r="AQO1167" s="86">
        <v>11162110</v>
      </c>
      <c r="AQP1167" s="86">
        <v>11162110</v>
      </c>
      <c r="AQQ1167" s="86">
        <v>11162110</v>
      </c>
      <c r="AQR1167" s="86">
        <v>11162110</v>
      </c>
      <c r="AQS1167" s="86">
        <v>11162110</v>
      </c>
      <c r="AQT1167" s="86">
        <v>11162110</v>
      </c>
      <c r="AQU1167" s="86">
        <v>11162110</v>
      </c>
      <c r="AQV1167" s="86">
        <v>11162110</v>
      </c>
      <c r="AQW1167" s="86">
        <v>11162110</v>
      </c>
      <c r="AQX1167" s="86">
        <v>11162110</v>
      </c>
      <c r="AQY1167" s="86">
        <v>11162110</v>
      </c>
      <c r="AQZ1167" s="86">
        <v>11162110</v>
      </c>
      <c r="ARA1167" s="86">
        <v>11162110</v>
      </c>
      <c r="ARB1167" s="86">
        <v>11162110</v>
      </c>
      <c r="ARC1167" s="86">
        <v>11162110</v>
      </c>
      <c r="ARD1167" s="86">
        <v>11162110</v>
      </c>
      <c r="ARE1167" s="86">
        <v>11162110</v>
      </c>
      <c r="ARF1167" s="86">
        <v>11162110</v>
      </c>
      <c r="ARG1167" s="86">
        <v>11162110</v>
      </c>
      <c r="ARH1167" s="86">
        <v>11162110</v>
      </c>
      <c r="ARI1167" s="86">
        <v>11162110</v>
      </c>
      <c r="ARJ1167" s="86">
        <v>11162110</v>
      </c>
      <c r="ARK1167" s="86">
        <v>11162110</v>
      </c>
      <c r="ARL1167" s="86">
        <v>11162110</v>
      </c>
      <c r="ARM1167" s="86">
        <v>11162110</v>
      </c>
      <c r="ARN1167" s="86">
        <v>11162110</v>
      </c>
      <c r="ARO1167" s="86">
        <v>11162110</v>
      </c>
      <c r="ARP1167" s="86">
        <v>11162110</v>
      </c>
      <c r="ARQ1167" s="86">
        <v>11162110</v>
      </c>
      <c r="ARR1167" s="86">
        <v>11162110</v>
      </c>
      <c r="ARS1167" s="86">
        <v>11162110</v>
      </c>
      <c r="ART1167" s="86">
        <v>11162110</v>
      </c>
      <c r="ARU1167" s="86">
        <v>11162110</v>
      </c>
      <c r="ARV1167" s="86">
        <v>11162110</v>
      </c>
      <c r="ARW1167" s="86">
        <v>11162110</v>
      </c>
      <c r="ARX1167" s="86">
        <v>11162110</v>
      </c>
      <c r="ARY1167" s="86">
        <v>11162110</v>
      </c>
      <c r="ARZ1167" s="86">
        <v>11162110</v>
      </c>
      <c r="ASA1167" s="86">
        <v>11162110</v>
      </c>
      <c r="ASB1167" s="86">
        <v>11162110</v>
      </c>
      <c r="ASC1167" s="86">
        <v>11162110</v>
      </c>
      <c r="ASD1167" s="86">
        <v>11162110</v>
      </c>
      <c r="ASE1167" s="86">
        <v>11162110</v>
      </c>
      <c r="ASF1167" s="86">
        <v>11162110</v>
      </c>
      <c r="ASG1167" s="86">
        <v>11162110</v>
      </c>
      <c r="ASH1167" s="86">
        <v>11162110</v>
      </c>
      <c r="ASI1167" s="86">
        <v>11162110</v>
      </c>
      <c r="ASJ1167" s="86">
        <v>11162110</v>
      </c>
      <c r="ASK1167" s="86">
        <v>11162110</v>
      </c>
      <c r="ASL1167" s="86">
        <v>11162110</v>
      </c>
      <c r="ASM1167" s="86">
        <v>11162110</v>
      </c>
      <c r="ASN1167" s="86">
        <v>11162110</v>
      </c>
      <c r="ASO1167" s="86">
        <v>11162110</v>
      </c>
      <c r="ASP1167" s="86">
        <v>11162110</v>
      </c>
      <c r="ASQ1167" s="86">
        <v>11162110</v>
      </c>
      <c r="ASR1167" s="86">
        <v>11162110</v>
      </c>
      <c r="ASS1167" s="86">
        <v>11162110</v>
      </c>
      <c r="AST1167" s="86">
        <v>11162110</v>
      </c>
      <c r="ASU1167" s="86">
        <v>11162110</v>
      </c>
      <c r="ASV1167" s="86">
        <v>11162110</v>
      </c>
      <c r="ASW1167" s="86">
        <v>11162110</v>
      </c>
      <c r="ASX1167" s="86">
        <v>11162110</v>
      </c>
      <c r="ASY1167" s="86">
        <v>11162110</v>
      </c>
      <c r="ASZ1167" s="86">
        <v>11162110</v>
      </c>
      <c r="ATA1167" s="86">
        <v>11162110</v>
      </c>
      <c r="ATB1167" s="86">
        <v>11162110</v>
      </c>
      <c r="ATC1167" s="86">
        <v>11162110</v>
      </c>
      <c r="ATD1167" s="86">
        <v>11162110</v>
      </c>
      <c r="ATE1167" s="86">
        <v>11162110</v>
      </c>
      <c r="ATF1167" s="86">
        <v>11162110</v>
      </c>
      <c r="ATG1167" s="86">
        <v>11162110</v>
      </c>
      <c r="ATH1167" s="86">
        <v>11162110</v>
      </c>
      <c r="ATI1167" s="86">
        <v>11162110</v>
      </c>
      <c r="ATJ1167" s="86">
        <v>11162110</v>
      </c>
      <c r="ATK1167" s="86">
        <v>11162110</v>
      </c>
      <c r="ATL1167" s="86">
        <v>11162110</v>
      </c>
      <c r="ATM1167" s="86">
        <v>11162110</v>
      </c>
      <c r="ATN1167" s="86">
        <v>11162110</v>
      </c>
      <c r="ATO1167" s="86">
        <v>11162110</v>
      </c>
      <c r="ATP1167" s="86">
        <v>11162110</v>
      </c>
      <c r="ATQ1167" s="86">
        <v>11162110</v>
      </c>
      <c r="ATR1167" s="86">
        <v>11162110</v>
      </c>
      <c r="ATS1167" s="86">
        <v>11162110</v>
      </c>
      <c r="ATT1167" s="86">
        <v>11162110</v>
      </c>
      <c r="ATU1167" s="86">
        <v>11162110</v>
      </c>
      <c r="ATV1167" s="86">
        <v>11162110</v>
      </c>
      <c r="ATW1167" s="86">
        <v>11162110</v>
      </c>
      <c r="ATX1167" s="86">
        <v>11162110</v>
      </c>
      <c r="ATY1167" s="86">
        <v>11162110</v>
      </c>
      <c r="ATZ1167" s="86">
        <v>11162110</v>
      </c>
      <c r="AUA1167" s="86">
        <v>11162110</v>
      </c>
      <c r="AUB1167" s="86">
        <v>11162110</v>
      </c>
      <c r="AUC1167" s="86">
        <v>11162110</v>
      </c>
      <c r="AUD1167" s="86">
        <v>11162110</v>
      </c>
      <c r="AUE1167" s="86">
        <v>11162110</v>
      </c>
      <c r="AUF1167" s="86">
        <v>11162110</v>
      </c>
      <c r="AUG1167" s="86">
        <v>11162110</v>
      </c>
      <c r="AUH1167" s="86">
        <v>11162110</v>
      </c>
      <c r="AUI1167" s="86">
        <v>11162110</v>
      </c>
      <c r="AUJ1167" s="86">
        <v>11162110</v>
      </c>
      <c r="AUK1167" s="86">
        <v>11162110</v>
      </c>
      <c r="AUL1167" s="86">
        <v>11162110</v>
      </c>
      <c r="AUM1167" s="86">
        <v>11162110</v>
      </c>
      <c r="AUN1167" s="86">
        <v>11162110</v>
      </c>
      <c r="AUO1167" s="86">
        <v>11162110</v>
      </c>
      <c r="AUP1167" s="86">
        <v>11162110</v>
      </c>
      <c r="AUQ1167" s="86">
        <v>11162110</v>
      </c>
      <c r="AUR1167" s="86">
        <v>11162110</v>
      </c>
      <c r="AUS1167" s="86">
        <v>11162110</v>
      </c>
      <c r="AUT1167" s="86">
        <v>11162110</v>
      </c>
      <c r="AUU1167" s="86">
        <v>11162110</v>
      </c>
      <c r="AUV1167" s="86">
        <v>11162110</v>
      </c>
      <c r="AUW1167" s="86">
        <v>11162110</v>
      </c>
      <c r="AUX1167" s="86">
        <v>11162110</v>
      </c>
      <c r="AUY1167" s="86">
        <v>11162110</v>
      </c>
      <c r="AUZ1167" s="86">
        <v>11162110</v>
      </c>
      <c r="AVA1167" s="86">
        <v>11162110</v>
      </c>
      <c r="AVB1167" s="86">
        <v>11162110</v>
      </c>
      <c r="AVC1167" s="86">
        <v>11162110</v>
      </c>
      <c r="AVD1167" s="86">
        <v>11162110</v>
      </c>
      <c r="AVE1167" s="86">
        <v>11162110</v>
      </c>
      <c r="AVF1167" s="86">
        <v>11162110</v>
      </c>
      <c r="AVG1167" s="86">
        <v>11162110</v>
      </c>
      <c r="AVH1167" s="86">
        <v>11162110</v>
      </c>
      <c r="AVI1167" s="86">
        <v>11162110</v>
      </c>
      <c r="AVJ1167" s="86">
        <v>11162110</v>
      </c>
      <c r="AVK1167" s="86">
        <v>11162110</v>
      </c>
      <c r="AVL1167" s="86">
        <v>11162110</v>
      </c>
      <c r="AVM1167" s="86">
        <v>11162110</v>
      </c>
      <c r="AVN1167" s="86">
        <v>11162110</v>
      </c>
      <c r="AVO1167" s="86">
        <v>11162110</v>
      </c>
      <c r="AVP1167" s="86">
        <v>11162110</v>
      </c>
      <c r="AVQ1167" s="86">
        <v>11162110</v>
      </c>
      <c r="AVR1167" s="86">
        <v>11162110</v>
      </c>
      <c r="AVS1167" s="86">
        <v>11162110</v>
      </c>
      <c r="AVT1167" s="86">
        <v>11162110</v>
      </c>
      <c r="AVU1167" s="86">
        <v>11162110</v>
      </c>
      <c r="AVV1167" s="86">
        <v>11162110</v>
      </c>
      <c r="AVW1167" s="86">
        <v>11162110</v>
      </c>
      <c r="AVX1167" s="86">
        <v>11162110</v>
      </c>
      <c r="AVY1167" s="86">
        <v>11162110</v>
      </c>
      <c r="AVZ1167" s="86">
        <v>11162110</v>
      </c>
      <c r="AWA1167" s="86">
        <v>11162110</v>
      </c>
      <c r="AWB1167" s="86">
        <v>11162110</v>
      </c>
      <c r="AWC1167" s="86">
        <v>11162110</v>
      </c>
      <c r="AWD1167" s="86">
        <v>11162110</v>
      </c>
      <c r="AWE1167" s="86">
        <v>11162110</v>
      </c>
      <c r="AWF1167" s="86">
        <v>11162110</v>
      </c>
      <c r="AWG1167" s="86">
        <v>11162110</v>
      </c>
      <c r="AWH1167" s="86">
        <v>11162110</v>
      </c>
      <c r="AWI1167" s="86">
        <v>11162110</v>
      </c>
      <c r="AWJ1167" s="86">
        <v>11162110</v>
      </c>
      <c r="AWK1167" s="86">
        <v>11162110</v>
      </c>
      <c r="AWL1167" s="86">
        <v>11162110</v>
      </c>
      <c r="AWM1167" s="86">
        <v>11162110</v>
      </c>
      <c r="AWN1167" s="86">
        <v>11162110</v>
      </c>
      <c r="AWO1167" s="86">
        <v>11162110</v>
      </c>
      <c r="AWP1167" s="86">
        <v>11162110</v>
      </c>
      <c r="AWQ1167" s="86">
        <v>11162110</v>
      </c>
      <c r="AWR1167" s="86">
        <v>11162110</v>
      </c>
      <c r="AWS1167" s="86">
        <v>11162110</v>
      </c>
      <c r="AWT1167" s="86">
        <v>11162110</v>
      </c>
      <c r="AWU1167" s="86">
        <v>11162110</v>
      </c>
      <c r="AWV1167" s="86">
        <v>11162110</v>
      </c>
      <c r="AWW1167" s="86">
        <v>11162110</v>
      </c>
      <c r="AWX1167" s="86">
        <v>11162110</v>
      </c>
      <c r="AWY1167" s="86">
        <v>11162110</v>
      </c>
      <c r="AWZ1167" s="86">
        <v>11162110</v>
      </c>
      <c r="AXA1167" s="86">
        <v>11162110</v>
      </c>
      <c r="AXB1167" s="86">
        <v>11162110</v>
      </c>
      <c r="AXC1167" s="86">
        <v>11162110</v>
      </c>
      <c r="AXD1167" s="86">
        <v>11162110</v>
      </c>
      <c r="AXE1167" s="86">
        <v>11162110</v>
      </c>
      <c r="AXF1167" s="86">
        <v>11162110</v>
      </c>
      <c r="AXG1167" s="86">
        <v>11162110</v>
      </c>
      <c r="AXH1167" s="86">
        <v>11162110</v>
      </c>
      <c r="AXI1167" s="86">
        <v>11162110</v>
      </c>
      <c r="AXJ1167" s="86">
        <v>11162110</v>
      </c>
      <c r="AXK1167" s="86">
        <v>11162110</v>
      </c>
      <c r="AXL1167" s="86">
        <v>11162110</v>
      </c>
      <c r="AXM1167" s="86">
        <v>11162110</v>
      </c>
      <c r="AXN1167" s="86">
        <v>11162110</v>
      </c>
      <c r="AXO1167" s="86">
        <v>11162110</v>
      </c>
      <c r="AXP1167" s="86">
        <v>11162110</v>
      </c>
      <c r="AXQ1167" s="86">
        <v>11162110</v>
      </c>
      <c r="AXR1167" s="86">
        <v>11162110</v>
      </c>
      <c r="AXS1167" s="86">
        <v>11162110</v>
      </c>
      <c r="AXT1167" s="86">
        <v>11162110</v>
      </c>
      <c r="AXU1167" s="86">
        <v>11162110</v>
      </c>
      <c r="AXV1167" s="86">
        <v>11162110</v>
      </c>
      <c r="AXW1167" s="86">
        <v>11162110</v>
      </c>
      <c r="AXX1167" s="86">
        <v>11162110</v>
      </c>
      <c r="AXY1167" s="86">
        <v>11162110</v>
      </c>
      <c r="AXZ1167" s="86">
        <v>11162110</v>
      </c>
      <c r="AYA1167" s="86">
        <v>11162110</v>
      </c>
      <c r="AYB1167" s="86">
        <v>11162110</v>
      </c>
      <c r="AYC1167" s="86">
        <v>11162110</v>
      </c>
      <c r="AYD1167" s="86">
        <v>11162110</v>
      </c>
      <c r="AYE1167" s="86">
        <v>11162110</v>
      </c>
      <c r="AYF1167" s="86">
        <v>11162110</v>
      </c>
      <c r="AYG1167" s="86">
        <v>11162110</v>
      </c>
      <c r="AYH1167" s="86">
        <v>11162110</v>
      </c>
      <c r="AYI1167" s="86">
        <v>11162110</v>
      </c>
      <c r="AYJ1167" s="86">
        <v>11162110</v>
      </c>
      <c r="AYK1167" s="86">
        <v>11162110</v>
      </c>
      <c r="AYL1167" s="86">
        <v>11162110</v>
      </c>
      <c r="AYM1167" s="86">
        <v>11162110</v>
      </c>
      <c r="AYN1167" s="86">
        <v>11162110</v>
      </c>
      <c r="AYO1167" s="86">
        <v>11162110</v>
      </c>
      <c r="AYP1167" s="86">
        <v>11162110</v>
      </c>
      <c r="AYQ1167" s="86">
        <v>11162110</v>
      </c>
      <c r="AYR1167" s="86">
        <v>11162110</v>
      </c>
      <c r="AYS1167" s="86">
        <v>11162110</v>
      </c>
      <c r="AYT1167" s="86">
        <v>11162110</v>
      </c>
      <c r="AYU1167" s="86">
        <v>11162110</v>
      </c>
      <c r="AYV1167" s="86">
        <v>11162110</v>
      </c>
      <c r="AYW1167" s="86">
        <v>11162110</v>
      </c>
      <c r="AYX1167" s="86">
        <v>11162110</v>
      </c>
      <c r="AYY1167" s="86">
        <v>11162110</v>
      </c>
      <c r="AYZ1167" s="86">
        <v>11162110</v>
      </c>
      <c r="AZA1167" s="86">
        <v>11162110</v>
      </c>
      <c r="AZB1167" s="86">
        <v>11162110</v>
      </c>
      <c r="AZC1167" s="86">
        <v>11162110</v>
      </c>
      <c r="AZD1167" s="86">
        <v>11162110</v>
      </c>
      <c r="AZE1167" s="86">
        <v>11162110</v>
      </c>
      <c r="AZF1167" s="86">
        <v>11162110</v>
      </c>
      <c r="AZG1167" s="86">
        <v>11162110</v>
      </c>
      <c r="AZH1167" s="86">
        <v>11162110</v>
      </c>
      <c r="AZI1167" s="86">
        <v>11162110</v>
      </c>
      <c r="AZJ1167" s="86">
        <v>11162110</v>
      </c>
      <c r="AZK1167" s="86">
        <v>11162110</v>
      </c>
      <c r="AZL1167" s="86">
        <v>11162110</v>
      </c>
      <c r="AZM1167" s="86">
        <v>11162110</v>
      </c>
      <c r="AZN1167" s="86">
        <v>11162110</v>
      </c>
      <c r="AZO1167" s="86">
        <v>11162110</v>
      </c>
      <c r="AZP1167" s="86">
        <v>11162110</v>
      </c>
      <c r="AZQ1167" s="86">
        <v>11162110</v>
      </c>
      <c r="AZR1167" s="86">
        <v>11162110</v>
      </c>
      <c r="AZS1167" s="86">
        <v>11162110</v>
      </c>
      <c r="AZT1167" s="86">
        <v>11162110</v>
      </c>
      <c r="AZU1167" s="86">
        <v>11162110</v>
      </c>
      <c r="AZV1167" s="86">
        <v>11162110</v>
      </c>
      <c r="AZW1167" s="86">
        <v>11162110</v>
      </c>
      <c r="AZX1167" s="86">
        <v>11162110</v>
      </c>
      <c r="AZY1167" s="86">
        <v>11162110</v>
      </c>
      <c r="AZZ1167" s="86">
        <v>11162110</v>
      </c>
      <c r="BAA1167" s="86">
        <v>11162110</v>
      </c>
      <c r="BAB1167" s="86">
        <v>11162110</v>
      </c>
      <c r="BAC1167" s="86">
        <v>11162110</v>
      </c>
      <c r="BAD1167" s="86">
        <v>11162110</v>
      </c>
      <c r="BAE1167" s="86">
        <v>11162110</v>
      </c>
      <c r="BAF1167" s="86">
        <v>11162110</v>
      </c>
      <c r="BAG1167" s="86">
        <v>11162110</v>
      </c>
      <c r="BAH1167" s="86">
        <v>11162110</v>
      </c>
      <c r="BAI1167" s="86">
        <v>11162110</v>
      </c>
      <c r="BAJ1167" s="86">
        <v>11162110</v>
      </c>
      <c r="BAK1167" s="86">
        <v>11162110</v>
      </c>
      <c r="BAL1167" s="86">
        <v>11162110</v>
      </c>
      <c r="BAM1167" s="86">
        <v>11162110</v>
      </c>
      <c r="BAN1167" s="86">
        <v>11162110</v>
      </c>
      <c r="BAO1167" s="86">
        <v>11162110</v>
      </c>
      <c r="BAP1167" s="86">
        <v>11162110</v>
      </c>
      <c r="BAQ1167" s="86">
        <v>11162110</v>
      </c>
      <c r="BAR1167" s="86">
        <v>11162110</v>
      </c>
      <c r="BAS1167" s="86">
        <v>11162110</v>
      </c>
      <c r="BAT1167" s="86">
        <v>11162110</v>
      </c>
      <c r="BAU1167" s="86">
        <v>11162110</v>
      </c>
      <c r="BAV1167" s="86">
        <v>11162110</v>
      </c>
      <c r="BAW1167" s="86">
        <v>11162110</v>
      </c>
      <c r="BAX1167" s="86">
        <v>11162110</v>
      </c>
      <c r="BAY1167" s="86">
        <v>11162110</v>
      </c>
      <c r="BAZ1167" s="86">
        <v>11162110</v>
      </c>
      <c r="BBA1167" s="86">
        <v>11162110</v>
      </c>
      <c r="BBB1167" s="86">
        <v>11162110</v>
      </c>
      <c r="BBC1167" s="86">
        <v>11162110</v>
      </c>
      <c r="BBD1167" s="86">
        <v>11162110</v>
      </c>
      <c r="BBE1167" s="86">
        <v>11162110</v>
      </c>
      <c r="BBF1167" s="86">
        <v>11162110</v>
      </c>
      <c r="BBG1167" s="86">
        <v>11162110</v>
      </c>
      <c r="BBH1167" s="86">
        <v>11162110</v>
      </c>
      <c r="BBI1167" s="86">
        <v>11162110</v>
      </c>
      <c r="BBJ1167" s="86">
        <v>11162110</v>
      </c>
      <c r="BBK1167" s="86">
        <v>11162110</v>
      </c>
      <c r="BBL1167" s="86">
        <v>11162110</v>
      </c>
      <c r="BBM1167" s="86">
        <v>11162110</v>
      </c>
      <c r="BBN1167" s="86">
        <v>11162110</v>
      </c>
      <c r="BBO1167" s="86">
        <v>11162110</v>
      </c>
      <c r="BBP1167" s="86">
        <v>11162110</v>
      </c>
      <c r="BBQ1167" s="86">
        <v>11162110</v>
      </c>
      <c r="BBR1167" s="86">
        <v>11162110</v>
      </c>
      <c r="BBS1167" s="86">
        <v>11162110</v>
      </c>
      <c r="BBT1167" s="86">
        <v>11162110</v>
      </c>
      <c r="BBU1167" s="86">
        <v>11162110</v>
      </c>
      <c r="BBV1167" s="86">
        <v>11162110</v>
      </c>
      <c r="BBW1167" s="86">
        <v>11162110</v>
      </c>
      <c r="BBX1167" s="86">
        <v>11162110</v>
      </c>
      <c r="BBY1167" s="86">
        <v>11162110</v>
      </c>
      <c r="BBZ1167" s="86">
        <v>11162110</v>
      </c>
      <c r="BCA1167" s="86">
        <v>11162110</v>
      </c>
      <c r="BCB1167" s="86">
        <v>11162110</v>
      </c>
      <c r="BCC1167" s="86">
        <v>11162110</v>
      </c>
      <c r="BCD1167" s="86">
        <v>11162110</v>
      </c>
      <c r="BCE1167" s="86">
        <v>11162110</v>
      </c>
      <c r="BCF1167" s="86">
        <v>11162110</v>
      </c>
      <c r="BCG1167" s="86">
        <v>11162110</v>
      </c>
      <c r="BCH1167" s="86">
        <v>11162110</v>
      </c>
      <c r="BCI1167" s="86">
        <v>11162110</v>
      </c>
      <c r="BCJ1167" s="86">
        <v>11162110</v>
      </c>
      <c r="BCK1167" s="86">
        <v>11162110</v>
      </c>
      <c r="BCL1167" s="86">
        <v>11162110</v>
      </c>
      <c r="BCM1167" s="86">
        <v>11162110</v>
      </c>
      <c r="BCN1167" s="86">
        <v>11162110</v>
      </c>
      <c r="BCO1167" s="86">
        <v>11162110</v>
      </c>
      <c r="BCP1167" s="86">
        <v>11162110</v>
      </c>
      <c r="BCQ1167" s="86">
        <v>11162110</v>
      </c>
      <c r="BCR1167" s="86">
        <v>11162110</v>
      </c>
      <c r="BCS1167" s="86">
        <v>11162110</v>
      </c>
      <c r="BCT1167" s="86">
        <v>11162110</v>
      </c>
      <c r="BCU1167" s="86">
        <v>11162110</v>
      </c>
      <c r="BCV1167" s="86">
        <v>11162110</v>
      </c>
      <c r="BCW1167" s="86">
        <v>11162110</v>
      </c>
      <c r="BCX1167" s="86">
        <v>11162110</v>
      </c>
      <c r="BCY1167" s="86">
        <v>11162110</v>
      </c>
      <c r="BCZ1167" s="86">
        <v>11162110</v>
      </c>
      <c r="BDA1167" s="86">
        <v>11162110</v>
      </c>
      <c r="BDB1167" s="86">
        <v>11162110</v>
      </c>
      <c r="BDC1167" s="86">
        <v>11162110</v>
      </c>
      <c r="BDD1167" s="86">
        <v>11162110</v>
      </c>
      <c r="BDE1167" s="86">
        <v>11162110</v>
      </c>
      <c r="BDF1167" s="86">
        <v>11162110</v>
      </c>
      <c r="BDG1167" s="86">
        <v>11162110</v>
      </c>
      <c r="BDH1167" s="86">
        <v>11162110</v>
      </c>
      <c r="BDI1167" s="86">
        <v>11162110</v>
      </c>
      <c r="BDJ1167" s="86">
        <v>11162110</v>
      </c>
      <c r="BDK1167" s="86">
        <v>11162110</v>
      </c>
      <c r="BDL1167" s="86">
        <v>11162110</v>
      </c>
      <c r="BDM1167" s="86">
        <v>11162110</v>
      </c>
      <c r="BDN1167" s="86">
        <v>11162110</v>
      </c>
      <c r="BDO1167" s="86">
        <v>11162110</v>
      </c>
      <c r="BDP1167" s="86">
        <v>11162110</v>
      </c>
      <c r="BDQ1167" s="86">
        <v>11162110</v>
      </c>
      <c r="BDR1167" s="86">
        <v>11162110</v>
      </c>
      <c r="BDS1167" s="86">
        <v>11162110</v>
      </c>
      <c r="BDT1167" s="86">
        <v>11162110</v>
      </c>
      <c r="BDU1167" s="86">
        <v>11162110</v>
      </c>
      <c r="BDV1167" s="86">
        <v>11162110</v>
      </c>
      <c r="BDW1167" s="86">
        <v>11162110</v>
      </c>
      <c r="BDX1167" s="86">
        <v>11162110</v>
      </c>
      <c r="BDY1167" s="86">
        <v>11162110</v>
      </c>
      <c r="BDZ1167" s="86">
        <v>11162110</v>
      </c>
      <c r="BEA1167" s="86">
        <v>11162110</v>
      </c>
      <c r="BEB1167" s="86">
        <v>11162110</v>
      </c>
      <c r="BEC1167" s="86">
        <v>11162110</v>
      </c>
      <c r="BED1167" s="86">
        <v>11162110</v>
      </c>
      <c r="BEE1167" s="86">
        <v>11162110</v>
      </c>
      <c r="BEF1167" s="86">
        <v>11162110</v>
      </c>
      <c r="BEG1167" s="86">
        <v>11162110</v>
      </c>
      <c r="BEH1167" s="86">
        <v>11162110</v>
      </c>
      <c r="BEI1167" s="86">
        <v>11162110</v>
      </c>
      <c r="BEJ1167" s="86">
        <v>11162110</v>
      </c>
      <c r="BEK1167" s="86">
        <v>11162110</v>
      </c>
      <c r="BEL1167" s="86">
        <v>11162110</v>
      </c>
      <c r="BEM1167" s="86">
        <v>11162110</v>
      </c>
      <c r="BEN1167" s="86">
        <v>11162110</v>
      </c>
      <c r="BEO1167" s="86">
        <v>11162110</v>
      </c>
      <c r="BEP1167" s="86">
        <v>11162110</v>
      </c>
      <c r="BEQ1167" s="86">
        <v>11162110</v>
      </c>
      <c r="BER1167" s="86">
        <v>11162110</v>
      </c>
      <c r="BES1167" s="86">
        <v>11162110</v>
      </c>
      <c r="BET1167" s="86">
        <v>11162110</v>
      </c>
      <c r="BEU1167" s="86">
        <v>11162110</v>
      </c>
      <c r="BEV1167" s="86">
        <v>11162110</v>
      </c>
      <c r="BEW1167" s="86">
        <v>11162110</v>
      </c>
      <c r="BEX1167" s="86">
        <v>11162110</v>
      </c>
      <c r="BEY1167" s="86">
        <v>11162110</v>
      </c>
      <c r="BEZ1167" s="86">
        <v>11162110</v>
      </c>
      <c r="BFA1167" s="86">
        <v>11162110</v>
      </c>
      <c r="BFB1167" s="86">
        <v>11162110</v>
      </c>
      <c r="BFC1167" s="86">
        <v>11162110</v>
      </c>
      <c r="BFD1167" s="86">
        <v>11162110</v>
      </c>
      <c r="BFE1167" s="86">
        <v>11162110</v>
      </c>
      <c r="BFF1167" s="86">
        <v>11162110</v>
      </c>
      <c r="BFG1167" s="86">
        <v>11162110</v>
      </c>
      <c r="BFH1167" s="86">
        <v>11162110</v>
      </c>
      <c r="BFI1167" s="86">
        <v>11162110</v>
      </c>
      <c r="BFJ1167" s="86">
        <v>11162110</v>
      </c>
      <c r="BFK1167" s="86">
        <v>11162110</v>
      </c>
      <c r="BFL1167" s="86">
        <v>11162110</v>
      </c>
      <c r="BFM1167" s="86">
        <v>11162110</v>
      </c>
      <c r="BFN1167" s="86">
        <v>11162110</v>
      </c>
      <c r="BFO1167" s="86">
        <v>11162110</v>
      </c>
      <c r="BFP1167" s="86">
        <v>11162110</v>
      </c>
      <c r="BFQ1167" s="86">
        <v>11162110</v>
      </c>
      <c r="BFR1167" s="86">
        <v>11162110</v>
      </c>
      <c r="BFS1167" s="86">
        <v>11162110</v>
      </c>
      <c r="BFT1167" s="86">
        <v>11162110</v>
      </c>
      <c r="BFU1167" s="86">
        <v>11162110</v>
      </c>
      <c r="BFV1167" s="86">
        <v>11162110</v>
      </c>
      <c r="BFW1167" s="86">
        <v>11162110</v>
      </c>
      <c r="BFX1167" s="86">
        <v>11162110</v>
      </c>
      <c r="BFY1167" s="86">
        <v>11162110</v>
      </c>
      <c r="BFZ1167" s="86">
        <v>11162110</v>
      </c>
      <c r="BGA1167" s="86">
        <v>11162110</v>
      </c>
      <c r="BGB1167" s="86">
        <v>11162110</v>
      </c>
      <c r="BGC1167" s="86">
        <v>11162110</v>
      </c>
      <c r="BGD1167" s="86">
        <v>11162110</v>
      </c>
      <c r="BGE1167" s="86">
        <v>11162110</v>
      </c>
      <c r="BGF1167" s="86">
        <v>11162110</v>
      </c>
      <c r="BGG1167" s="86">
        <v>11162110</v>
      </c>
      <c r="BGH1167" s="86">
        <v>11162110</v>
      </c>
      <c r="BGI1167" s="86">
        <v>11162110</v>
      </c>
      <c r="BGJ1167" s="86">
        <v>11162110</v>
      </c>
      <c r="BGK1167" s="86">
        <v>11162110</v>
      </c>
      <c r="BGL1167" s="86">
        <v>11162110</v>
      </c>
      <c r="BGM1167" s="86">
        <v>11162110</v>
      </c>
      <c r="BGN1167" s="86">
        <v>11162110</v>
      </c>
      <c r="BGO1167" s="86">
        <v>11162110</v>
      </c>
      <c r="BGP1167" s="86">
        <v>11162110</v>
      </c>
      <c r="BGQ1167" s="86">
        <v>11162110</v>
      </c>
      <c r="BGR1167" s="86">
        <v>11162110</v>
      </c>
      <c r="BGS1167" s="86">
        <v>11162110</v>
      </c>
      <c r="BGT1167" s="86">
        <v>11162110</v>
      </c>
      <c r="BGU1167" s="86">
        <v>11162110</v>
      </c>
      <c r="BGV1167" s="86">
        <v>11162110</v>
      </c>
      <c r="BGW1167" s="86">
        <v>11162110</v>
      </c>
      <c r="BGX1167" s="86">
        <v>11162110</v>
      </c>
      <c r="BGY1167" s="86">
        <v>11162110</v>
      </c>
      <c r="BGZ1167" s="86">
        <v>11162110</v>
      </c>
      <c r="BHA1167" s="86">
        <v>11162110</v>
      </c>
      <c r="BHB1167" s="86">
        <v>11162110</v>
      </c>
      <c r="BHC1167" s="86">
        <v>11162110</v>
      </c>
      <c r="BHD1167" s="86">
        <v>11162110</v>
      </c>
      <c r="BHE1167" s="86">
        <v>11162110</v>
      </c>
      <c r="BHF1167" s="86">
        <v>11162110</v>
      </c>
      <c r="BHG1167" s="86">
        <v>11162110</v>
      </c>
      <c r="BHH1167" s="86">
        <v>11162110</v>
      </c>
      <c r="BHI1167" s="86">
        <v>11162110</v>
      </c>
      <c r="BHJ1167" s="86">
        <v>11162110</v>
      </c>
      <c r="BHK1167" s="86">
        <v>11162110</v>
      </c>
      <c r="BHL1167" s="86">
        <v>11162110</v>
      </c>
      <c r="BHM1167" s="86">
        <v>11162110</v>
      </c>
      <c r="BHN1167" s="86">
        <v>11162110</v>
      </c>
      <c r="BHO1167" s="86">
        <v>11162110</v>
      </c>
      <c r="BHP1167" s="86">
        <v>11162110</v>
      </c>
      <c r="BHQ1167" s="86">
        <v>11162110</v>
      </c>
      <c r="BHR1167" s="86">
        <v>11162110</v>
      </c>
      <c r="BHS1167" s="86">
        <v>11162110</v>
      </c>
      <c r="BHT1167" s="86">
        <v>11162110</v>
      </c>
      <c r="BHU1167" s="86">
        <v>11162110</v>
      </c>
      <c r="BHV1167" s="86">
        <v>11162110</v>
      </c>
      <c r="BHW1167" s="86">
        <v>11162110</v>
      </c>
      <c r="BHX1167" s="86">
        <v>11162110</v>
      </c>
      <c r="BHY1167" s="86">
        <v>11162110</v>
      </c>
      <c r="BHZ1167" s="86">
        <v>11162110</v>
      </c>
      <c r="BIA1167" s="86">
        <v>11162110</v>
      </c>
      <c r="BIB1167" s="86">
        <v>11162110</v>
      </c>
      <c r="BIC1167" s="86">
        <v>11162110</v>
      </c>
      <c r="BID1167" s="86">
        <v>11162110</v>
      </c>
      <c r="BIE1167" s="86">
        <v>11162110</v>
      </c>
      <c r="BIF1167" s="86">
        <v>11162110</v>
      </c>
      <c r="BIG1167" s="86">
        <v>11162110</v>
      </c>
      <c r="BIH1167" s="86">
        <v>11162110</v>
      </c>
      <c r="BII1167" s="86">
        <v>11162110</v>
      </c>
      <c r="BIJ1167" s="86">
        <v>11162110</v>
      </c>
      <c r="BIK1167" s="86">
        <v>11162110</v>
      </c>
      <c r="BIL1167" s="86">
        <v>11162110</v>
      </c>
      <c r="BIM1167" s="86">
        <v>11162110</v>
      </c>
      <c r="BIN1167" s="86">
        <v>11162110</v>
      </c>
      <c r="BIO1167" s="86">
        <v>11162110</v>
      </c>
      <c r="BIP1167" s="86">
        <v>11162110</v>
      </c>
      <c r="BIQ1167" s="86">
        <v>11162110</v>
      </c>
      <c r="BIR1167" s="86">
        <v>11162110</v>
      </c>
      <c r="BIS1167" s="86">
        <v>11162110</v>
      </c>
      <c r="BIT1167" s="86">
        <v>11162110</v>
      </c>
      <c r="BIU1167" s="86">
        <v>11162110</v>
      </c>
      <c r="BIV1167" s="86">
        <v>11162110</v>
      </c>
      <c r="BIW1167" s="86">
        <v>11162110</v>
      </c>
      <c r="BIX1167" s="86">
        <v>11162110</v>
      </c>
      <c r="BIY1167" s="86">
        <v>11162110</v>
      </c>
      <c r="BIZ1167" s="86">
        <v>11162110</v>
      </c>
      <c r="BJA1167" s="86">
        <v>11162110</v>
      </c>
      <c r="BJB1167" s="86">
        <v>11162110</v>
      </c>
      <c r="BJC1167" s="86">
        <v>11162110</v>
      </c>
      <c r="BJD1167" s="86">
        <v>11162110</v>
      </c>
      <c r="BJE1167" s="86">
        <v>11162110</v>
      </c>
      <c r="BJF1167" s="86">
        <v>11162110</v>
      </c>
      <c r="BJG1167" s="86">
        <v>11162110</v>
      </c>
      <c r="BJH1167" s="86">
        <v>11162110</v>
      </c>
      <c r="BJI1167" s="86">
        <v>11162110</v>
      </c>
      <c r="BJJ1167" s="86">
        <v>11162110</v>
      </c>
      <c r="BJK1167" s="86">
        <v>11162110</v>
      </c>
      <c r="BJL1167" s="86">
        <v>11162110</v>
      </c>
      <c r="BJM1167" s="86">
        <v>11162110</v>
      </c>
      <c r="BJN1167" s="86">
        <v>11162110</v>
      </c>
      <c r="BJO1167" s="86">
        <v>11162110</v>
      </c>
      <c r="BJP1167" s="86">
        <v>11162110</v>
      </c>
      <c r="BJQ1167" s="86">
        <v>11162110</v>
      </c>
      <c r="BJR1167" s="86">
        <v>11162110</v>
      </c>
      <c r="BJS1167" s="86">
        <v>11162110</v>
      </c>
      <c r="BJT1167" s="86">
        <v>11162110</v>
      </c>
      <c r="BJU1167" s="86">
        <v>11162110</v>
      </c>
      <c r="BJV1167" s="86">
        <v>11162110</v>
      </c>
      <c r="BJW1167" s="86">
        <v>11162110</v>
      </c>
      <c r="BJX1167" s="86">
        <v>11162110</v>
      </c>
      <c r="BJY1167" s="86">
        <v>11162110</v>
      </c>
      <c r="BJZ1167" s="86">
        <v>11162110</v>
      </c>
      <c r="BKA1167" s="86">
        <v>11162110</v>
      </c>
      <c r="BKB1167" s="86">
        <v>11162110</v>
      </c>
      <c r="BKC1167" s="86">
        <v>11162110</v>
      </c>
      <c r="BKD1167" s="86">
        <v>11162110</v>
      </c>
      <c r="BKE1167" s="86">
        <v>11162110</v>
      </c>
      <c r="BKF1167" s="86">
        <v>11162110</v>
      </c>
      <c r="BKG1167" s="86">
        <v>11162110</v>
      </c>
      <c r="BKH1167" s="86">
        <v>11162110</v>
      </c>
      <c r="BKI1167" s="86">
        <v>11162110</v>
      </c>
      <c r="BKJ1167" s="86">
        <v>11162110</v>
      </c>
      <c r="BKK1167" s="86">
        <v>11162110</v>
      </c>
      <c r="BKL1167" s="86">
        <v>11162110</v>
      </c>
      <c r="BKM1167" s="86">
        <v>11162110</v>
      </c>
      <c r="BKN1167" s="86">
        <v>11162110</v>
      </c>
      <c r="BKO1167" s="86">
        <v>11162110</v>
      </c>
      <c r="BKP1167" s="86">
        <v>11162110</v>
      </c>
      <c r="BKQ1167" s="86">
        <v>11162110</v>
      </c>
      <c r="BKR1167" s="86">
        <v>11162110</v>
      </c>
      <c r="BKS1167" s="86">
        <v>11162110</v>
      </c>
      <c r="BKT1167" s="86">
        <v>11162110</v>
      </c>
      <c r="BKU1167" s="86">
        <v>11162110</v>
      </c>
      <c r="BKV1167" s="86">
        <v>11162110</v>
      </c>
      <c r="BKW1167" s="86">
        <v>11162110</v>
      </c>
      <c r="BKX1167" s="86">
        <v>11162110</v>
      </c>
      <c r="BKY1167" s="86">
        <v>11162110</v>
      </c>
      <c r="BKZ1167" s="86">
        <v>11162110</v>
      </c>
      <c r="BLA1167" s="86">
        <v>11162110</v>
      </c>
      <c r="BLB1167" s="86">
        <v>11162110</v>
      </c>
      <c r="BLC1167" s="86">
        <v>11162110</v>
      </c>
      <c r="BLD1167" s="86">
        <v>11162110</v>
      </c>
      <c r="BLE1167" s="86">
        <v>11162110</v>
      </c>
      <c r="BLF1167" s="86">
        <v>11162110</v>
      </c>
      <c r="BLG1167" s="86">
        <v>11162110</v>
      </c>
      <c r="BLH1167" s="86">
        <v>11162110</v>
      </c>
      <c r="BLI1167" s="86">
        <v>11162110</v>
      </c>
      <c r="BLJ1167" s="86">
        <v>11162110</v>
      </c>
      <c r="BLK1167" s="86">
        <v>11162110</v>
      </c>
      <c r="BLL1167" s="86">
        <v>11162110</v>
      </c>
      <c r="BLM1167" s="86">
        <v>11162110</v>
      </c>
      <c r="BLN1167" s="86">
        <v>11162110</v>
      </c>
      <c r="BLO1167" s="86">
        <v>11162110</v>
      </c>
      <c r="BLP1167" s="86">
        <v>11162110</v>
      </c>
      <c r="BLQ1167" s="86">
        <v>11162110</v>
      </c>
      <c r="BLR1167" s="86">
        <v>11162110</v>
      </c>
      <c r="BLS1167" s="86">
        <v>11162110</v>
      </c>
      <c r="BLT1167" s="86">
        <v>11162110</v>
      </c>
      <c r="BLU1167" s="86">
        <v>11162110</v>
      </c>
      <c r="BLV1167" s="86">
        <v>11162110</v>
      </c>
      <c r="BLW1167" s="86">
        <v>11162110</v>
      </c>
      <c r="BLX1167" s="86">
        <v>11162110</v>
      </c>
      <c r="BLY1167" s="86">
        <v>11162110</v>
      </c>
      <c r="BLZ1167" s="86">
        <v>11162110</v>
      </c>
      <c r="BMA1167" s="86">
        <v>11162110</v>
      </c>
      <c r="BMB1167" s="86">
        <v>11162110</v>
      </c>
      <c r="BMC1167" s="86">
        <v>11162110</v>
      </c>
      <c r="BMD1167" s="86">
        <v>11162110</v>
      </c>
      <c r="BME1167" s="86">
        <v>11162110</v>
      </c>
      <c r="BMF1167" s="86">
        <v>11162110</v>
      </c>
      <c r="BMG1167" s="86">
        <v>11162110</v>
      </c>
      <c r="BMH1167" s="86">
        <v>11162110</v>
      </c>
      <c r="BMI1167" s="86">
        <v>11162110</v>
      </c>
      <c r="BMJ1167" s="86">
        <v>11162110</v>
      </c>
      <c r="BMK1167" s="86">
        <v>11162110</v>
      </c>
      <c r="BML1167" s="86">
        <v>11162110</v>
      </c>
      <c r="BMM1167" s="86">
        <v>11162110</v>
      </c>
      <c r="BMN1167" s="86">
        <v>11162110</v>
      </c>
      <c r="BMO1167" s="86">
        <v>11162110</v>
      </c>
      <c r="BMP1167" s="86">
        <v>11162110</v>
      </c>
      <c r="BMQ1167" s="86">
        <v>11162110</v>
      </c>
      <c r="BMR1167" s="86">
        <v>11162110</v>
      </c>
      <c r="BMS1167" s="86">
        <v>11162110</v>
      </c>
      <c r="BMT1167" s="86">
        <v>11162110</v>
      </c>
      <c r="BMU1167" s="86">
        <v>11162110</v>
      </c>
      <c r="BMV1167" s="86">
        <v>11162110</v>
      </c>
      <c r="BMW1167" s="86">
        <v>11162110</v>
      </c>
      <c r="BMX1167" s="86">
        <v>11162110</v>
      </c>
      <c r="BMY1167" s="86">
        <v>11162110</v>
      </c>
      <c r="BMZ1167" s="86">
        <v>11162110</v>
      </c>
      <c r="BNA1167" s="86">
        <v>11162110</v>
      </c>
      <c r="BNB1167" s="86">
        <v>11162110</v>
      </c>
      <c r="BNC1167" s="86">
        <v>11162110</v>
      </c>
      <c r="BND1167" s="86">
        <v>11162110</v>
      </c>
      <c r="BNE1167" s="86">
        <v>11162110</v>
      </c>
      <c r="BNF1167" s="86">
        <v>11162110</v>
      </c>
      <c r="BNG1167" s="86">
        <v>11162110</v>
      </c>
      <c r="BNH1167" s="86">
        <v>11162110</v>
      </c>
      <c r="BNI1167" s="86">
        <v>11162110</v>
      </c>
      <c r="BNJ1167" s="86">
        <v>11162110</v>
      </c>
      <c r="BNK1167" s="86">
        <v>11162110</v>
      </c>
      <c r="BNL1167" s="86">
        <v>11162110</v>
      </c>
      <c r="BNM1167" s="86">
        <v>11162110</v>
      </c>
      <c r="BNN1167" s="86">
        <v>11162110</v>
      </c>
      <c r="BNO1167" s="86">
        <v>11162110</v>
      </c>
      <c r="BNP1167" s="86">
        <v>11162110</v>
      </c>
      <c r="BNQ1167" s="86">
        <v>11162110</v>
      </c>
      <c r="BNR1167" s="86">
        <v>11162110</v>
      </c>
      <c r="BNS1167" s="86">
        <v>11162110</v>
      </c>
      <c r="BNT1167" s="86">
        <v>11162110</v>
      </c>
      <c r="BNU1167" s="86">
        <v>11162110</v>
      </c>
      <c r="BNV1167" s="86">
        <v>11162110</v>
      </c>
      <c r="BNW1167" s="86">
        <v>11162110</v>
      </c>
      <c r="BNX1167" s="86">
        <v>11162110</v>
      </c>
      <c r="BNY1167" s="86">
        <v>11162110</v>
      </c>
      <c r="BNZ1167" s="86">
        <v>11162110</v>
      </c>
      <c r="BOA1167" s="86">
        <v>11162110</v>
      </c>
      <c r="BOB1167" s="86">
        <v>11162110</v>
      </c>
      <c r="BOC1167" s="86">
        <v>11162110</v>
      </c>
      <c r="BOD1167" s="86">
        <v>11162110</v>
      </c>
      <c r="BOE1167" s="86">
        <v>11162110</v>
      </c>
      <c r="BOF1167" s="86">
        <v>11162110</v>
      </c>
      <c r="BOG1167" s="86">
        <v>11162110</v>
      </c>
      <c r="BOH1167" s="86">
        <v>11162110</v>
      </c>
      <c r="BOI1167" s="86">
        <v>11162110</v>
      </c>
      <c r="BOJ1167" s="86">
        <v>11162110</v>
      </c>
      <c r="BOK1167" s="86">
        <v>11162110</v>
      </c>
      <c r="BOL1167" s="86">
        <v>11162110</v>
      </c>
      <c r="BOM1167" s="86">
        <v>11162110</v>
      </c>
      <c r="BON1167" s="86">
        <v>11162110</v>
      </c>
      <c r="BOO1167" s="86">
        <v>11162110</v>
      </c>
      <c r="BOP1167" s="86">
        <v>11162110</v>
      </c>
      <c r="BOQ1167" s="86">
        <v>11162110</v>
      </c>
      <c r="BOR1167" s="86">
        <v>11162110</v>
      </c>
      <c r="BOS1167" s="86">
        <v>11162110</v>
      </c>
      <c r="BOT1167" s="86">
        <v>11162110</v>
      </c>
      <c r="BOU1167" s="86">
        <v>11162110</v>
      </c>
      <c r="BOV1167" s="86">
        <v>11162110</v>
      </c>
      <c r="BOW1167" s="86">
        <v>11162110</v>
      </c>
      <c r="BOX1167" s="86">
        <v>11162110</v>
      </c>
      <c r="BOY1167" s="86">
        <v>11162110</v>
      </c>
      <c r="BOZ1167" s="86">
        <v>11162110</v>
      </c>
      <c r="BPA1167" s="86">
        <v>11162110</v>
      </c>
      <c r="BPB1167" s="86">
        <v>11162110</v>
      </c>
      <c r="BPC1167" s="86">
        <v>11162110</v>
      </c>
      <c r="BPD1167" s="86">
        <v>11162110</v>
      </c>
      <c r="BPE1167" s="86">
        <v>11162110</v>
      </c>
      <c r="BPF1167" s="86">
        <v>11162110</v>
      </c>
      <c r="BPG1167" s="86">
        <v>11162110</v>
      </c>
      <c r="BPH1167" s="86">
        <v>11162110</v>
      </c>
      <c r="BPI1167" s="86">
        <v>11162110</v>
      </c>
      <c r="BPJ1167" s="86">
        <v>11162110</v>
      </c>
      <c r="BPK1167" s="86">
        <v>11162110</v>
      </c>
      <c r="BPL1167" s="86">
        <v>11162110</v>
      </c>
      <c r="BPM1167" s="86">
        <v>11162110</v>
      </c>
      <c r="BPN1167" s="86">
        <v>11162110</v>
      </c>
      <c r="BPO1167" s="86">
        <v>11162110</v>
      </c>
      <c r="BPP1167" s="86">
        <v>11162110</v>
      </c>
      <c r="BPQ1167" s="86">
        <v>11162110</v>
      </c>
      <c r="BPR1167" s="86">
        <v>11162110</v>
      </c>
      <c r="BPS1167" s="86">
        <v>11162110</v>
      </c>
      <c r="BPT1167" s="86">
        <v>11162110</v>
      </c>
      <c r="BPU1167" s="86">
        <v>11162110</v>
      </c>
      <c r="BPV1167" s="86">
        <v>11162110</v>
      </c>
      <c r="BPW1167" s="86">
        <v>11162110</v>
      </c>
      <c r="BPX1167" s="86">
        <v>11162110</v>
      </c>
      <c r="BPY1167" s="86">
        <v>11162110</v>
      </c>
      <c r="BPZ1167" s="86">
        <v>11162110</v>
      </c>
      <c r="BQA1167" s="86">
        <v>11162110</v>
      </c>
      <c r="BQB1167" s="86">
        <v>11162110</v>
      </c>
      <c r="BQC1167" s="86">
        <v>11162110</v>
      </c>
      <c r="BQD1167" s="86">
        <v>11162110</v>
      </c>
      <c r="BQE1167" s="86">
        <v>11162110</v>
      </c>
      <c r="BQF1167" s="86">
        <v>11162110</v>
      </c>
      <c r="BQG1167" s="86">
        <v>11162110</v>
      </c>
      <c r="BQH1167" s="86">
        <v>11162110</v>
      </c>
      <c r="BQI1167" s="86">
        <v>11162110</v>
      </c>
      <c r="BQJ1167" s="86">
        <v>11162110</v>
      </c>
      <c r="BQK1167" s="86">
        <v>11162110</v>
      </c>
      <c r="BQL1167" s="86">
        <v>11162110</v>
      </c>
      <c r="BQM1167" s="86">
        <v>11162110</v>
      </c>
      <c r="BQN1167" s="86">
        <v>11162110</v>
      </c>
      <c r="BQO1167" s="86">
        <v>11162110</v>
      </c>
      <c r="BQP1167" s="86">
        <v>11162110</v>
      </c>
      <c r="BQQ1167" s="86">
        <v>11162110</v>
      </c>
      <c r="BQR1167" s="86">
        <v>11162110</v>
      </c>
      <c r="BQS1167" s="86">
        <v>11162110</v>
      </c>
      <c r="BQT1167" s="86">
        <v>11162110</v>
      </c>
      <c r="BQU1167" s="86">
        <v>11162110</v>
      </c>
      <c r="BQV1167" s="86">
        <v>11162110</v>
      </c>
      <c r="BQW1167" s="86">
        <v>11162110</v>
      </c>
      <c r="BQX1167" s="86">
        <v>11162110</v>
      </c>
      <c r="BQY1167" s="86">
        <v>11162110</v>
      </c>
      <c r="BQZ1167" s="86">
        <v>11162110</v>
      </c>
      <c r="BRA1167" s="86">
        <v>11162110</v>
      </c>
      <c r="BRB1167" s="86">
        <v>11162110</v>
      </c>
      <c r="BRC1167" s="86">
        <v>11162110</v>
      </c>
      <c r="BRD1167" s="86">
        <v>11162110</v>
      </c>
      <c r="BRE1167" s="86">
        <v>11162110</v>
      </c>
      <c r="BRF1167" s="86">
        <v>11162110</v>
      </c>
      <c r="BRG1167" s="86">
        <v>11162110</v>
      </c>
      <c r="BRH1167" s="86">
        <v>11162110</v>
      </c>
      <c r="BRI1167" s="86">
        <v>11162110</v>
      </c>
      <c r="BRJ1167" s="86">
        <v>11162110</v>
      </c>
      <c r="BRK1167" s="86">
        <v>11162110</v>
      </c>
      <c r="BRL1167" s="86">
        <v>11162110</v>
      </c>
      <c r="BRM1167" s="86">
        <v>11162110</v>
      </c>
      <c r="BRN1167" s="86">
        <v>11162110</v>
      </c>
      <c r="BRO1167" s="86">
        <v>11162110</v>
      </c>
      <c r="BRP1167" s="86">
        <v>11162110</v>
      </c>
      <c r="BRQ1167" s="86">
        <v>11162110</v>
      </c>
      <c r="BRR1167" s="86">
        <v>11162110</v>
      </c>
      <c r="BRS1167" s="86">
        <v>11162110</v>
      </c>
      <c r="BRT1167" s="86">
        <v>11162110</v>
      </c>
      <c r="BRU1167" s="86">
        <v>11162110</v>
      </c>
      <c r="BRV1167" s="86">
        <v>11162110</v>
      </c>
      <c r="BRW1167" s="86">
        <v>11162110</v>
      </c>
      <c r="BRX1167" s="86">
        <v>11162110</v>
      </c>
      <c r="BRY1167" s="86">
        <v>11162110</v>
      </c>
      <c r="BRZ1167" s="86">
        <v>11162110</v>
      </c>
      <c r="BSA1167" s="86">
        <v>11162110</v>
      </c>
      <c r="BSB1167" s="86">
        <v>11162110</v>
      </c>
      <c r="BSC1167" s="86">
        <v>11162110</v>
      </c>
      <c r="BSD1167" s="86">
        <v>11162110</v>
      </c>
      <c r="BSE1167" s="86">
        <v>11162110</v>
      </c>
      <c r="BSF1167" s="86">
        <v>11162110</v>
      </c>
      <c r="BSG1167" s="86">
        <v>11162110</v>
      </c>
      <c r="BSH1167" s="86">
        <v>11162110</v>
      </c>
      <c r="BSI1167" s="86">
        <v>11162110</v>
      </c>
      <c r="BSJ1167" s="86">
        <v>11162110</v>
      </c>
      <c r="BSK1167" s="86">
        <v>11162110</v>
      </c>
      <c r="BSL1167" s="86">
        <v>11162110</v>
      </c>
      <c r="BSM1167" s="86">
        <v>11162110</v>
      </c>
      <c r="BSN1167" s="86">
        <v>11162110</v>
      </c>
      <c r="BSO1167" s="86">
        <v>11162110</v>
      </c>
      <c r="BSP1167" s="86">
        <v>11162110</v>
      </c>
      <c r="BSQ1167" s="86">
        <v>11162110</v>
      </c>
      <c r="BSR1167" s="86">
        <v>11162110</v>
      </c>
      <c r="BSS1167" s="86">
        <v>11162110</v>
      </c>
      <c r="BST1167" s="86">
        <v>11162110</v>
      </c>
      <c r="BSU1167" s="86">
        <v>11162110</v>
      </c>
      <c r="BSV1167" s="86">
        <v>11162110</v>
      </c>
      <c r="BSW1167" s="86">
        <v>11162110</v>
      </c>
      <c r="BSX1167" s="86">
        <v>11162110</v>
      </c>
      <c r="BSY1167" s="86">
        <v>11162110</v>
      </c>
      <c r="BSZ1167" s="86">
        <v>11162110</v>
      </c>
      <c r="BTA1167" s="86">
        <v>11162110</v>
      </c>
      <c r="BTB1167" s="86">
        <v>11162110</v>
      </c>
      <c r="BTC1167" s="86">
        <v>11162110</v>
      </c>
      <c r="BTD1167" s="86">
        <v>11162110</v>
      </c>
      <c r="BTE1167" s="86">
        <v>11162110</v>
      </c>
      <c r="BTF1167" s="86">
        <v>11162110</v>
      </c>
      <c r="BTG1167" s="86">
        <v>11162110</v>
      </c>
      <c r="BTH1167" s="86">
        <v>11162110</v>
      </c>
      <c r="BTI1167" s="86">
        <v>11162110</v>
      </c>
      <c r="BTJ1167" s="86">
        <v>11162110</v>
      </c>
      <c r="BTK1167" s="86">
        <v>11162110</v>
      </c>
      <c r="BTL1167" s="86">
        <v>11162110</v>
      </c>
      <c r="BTM1167" s="86">
        <v>11162110</v>
      </c>
      <c r="BTN1167" s="86">
        <v>11162110</v>
      </c>
      <c r="BTO1167" s="86">
        <v>11162110</v>
      </c>
      <c r="BTP1167" s="86">
        <v>11162110</v>
      </c>
      <c r="BTQ1167" s="86">
        <v>11162110</v>
      </c>
      <c r="BTR1167" s="86">
        <v>11162110</v>
      </c>
      <c r="BTS1167" s="86">
        <v>11162110</v>
      </c>
      <c r="BTT1167" s="86">
        <v>11162110</v>
      </c>
      <c r="BTU1167" s="86">
        <v>11162110</v>
      </c>
      <c r="BTV1167" s="86">
        <v>11162110</v>
      </c>
      <c r="BTW1167" s="86">
        <v>11162110</v>
      </c>
      <c r="BTX1167" s="86">
        <v>11162110</v>
      </c>
      <c r="BTY1167" s="86">
        <v>11162110</v>
      </c>
      <c r="BTZ1167" s="86">
        <v>11162110</v>
      </c>
      <c r="BUA1167" s="86">
        <v>11162110</v>
      </c>
      <c r="BUB1167" s="86">
        <v>11162110</v>
      </c>
      <c r="BUC1167" s="86">
        <v>11162110</v>
      </c>
      <c r="BUD1167" s="86">
        <v>11162110</v>
      </c>
      <c r="BUE1167" s="86">
        <v>11162110</v>
      </c>
      <c r="BUF1167" s="86">
        <v>11162110</v>
      </c>
      <c r="BUG1167" s="86">
        <v>11162110</v>
      </c>
      <c r="BUH1167" s="86">
        <v>11162110</v>
      </c>
      <c r="BUI1167" s="86">
        <v>11162110</v>
      </c>
      <c r="BUJ1167" s="86">
        <v>11162110</v>
      </c>
      <c r="BUK1167" s="86">
        <v>11162110</v>
      </c>
      <c r="BUL1167" s="86">
        <v>11162110</v>
      </c>
      <c r="BUM1167" s="86">
        <v>11162110</v>
      </c>
      <c r="BUN1167" s="86">
        <v>11162110</v>
      </c>
      <c r="BUO1167" s="86">
        <v>11162110</v>
      </c>
      <c r="BUP1167" s="86">
        <v>11162110</v>
      </c>
      <c r="BUQ1167" s="86">
        <v>11162110</v>
      </c>
      <c r="BUR1167" s="86">
        <v>11162110</v>
      </c>
      <c r="BUS1167" s="86">
        <v>11162110</v>
      </c>
      <c r="BUT1167" s="86">
        <v>11162110</v>
      </c>
      <c r="BUU1167" s="86">
        <v>11162110</v>
      </c>
      <c r="BUV1167" s="86">
        <v>11162110</v>
      </c>
      <c r="BUW1167" s="86">
        <v>11162110</v>
      </c>
      <c r="BUX1167" s="86">
        <v>11162110</v>
      </c>
      <c r="BUY1167" s="86">
        <v>11162110</v>
      </c>
      <c r="BUZ1167" s="86">
        <v>11162110</v>
      </c>
      <c r="BVA1167" s="86">
        <v>11162110</v>
      </c>
      <c r="BVB1167" s="86">
        <v>11162110</v>
      </c>
      <c r="BVC1167" s="86">
        <v>11162110</v>
      </c>
      <c r="BVD1167" s="86">
        <v>11162110</v>
      </c>
      <c r="BVE1167" s="86">
        <v>11162110</v>
      </c>
      <c r="BVF1167" s="86">
        <v>11162110</v>
      </c>
      <c r="BVG1167" s="86">
        <v>11162110</v>
      </c>
      <c r="BVH1167" s="86">
        <v>11162110</v>
      </c>
      <c r="BVI1167" s="86">
        <v>11162110</v>
      </c>
      <c r="BVJ1167" s="86">
        <v>11162110</v>
      </c>
      <c r="BVK1167" s="86">
        <v>11162110</v>
      </c>
      <c r="BVL1167" s="86">
        <v>11162110</v>
      </c>
      <c r="BVM1167" s="86">
        <v>11162110</v>
      </c>
      <c r="BVN1167" s="86">
        <v>11162110</v>
      </c>
      <c r="BVO1167" s="86">
        <v>11162110</v>
      </c>
      <c r="BVP1167" s="86">
        <v>11162110</v>
      </c>
      <c r="BVQ1167" s="86">
        <v>11162110</v>
      </c>
      <c r="BVR1167" s="86">
        <v>11162110</v>
      </c>
      <c r="BVS1167" s="86">
        <v>11162110</v>
      </c>
      <c r="BVT1167" s="86">
        <v>11162110</v>
      </c>
      <c r="BVU1167" s="86">
        <v>11162110</v>
      </c>
      <c r="BVV1167" s="86">
        <v>11162110</v>
      </c>
      <c r="BVW1167" s="86">
        <v>11162110</v>
      </c>
      <c r="BVX1167" s="86">
        <v>11162110</v>
      </c>
      <c r="BVY1167" s="86">
        <v>11162110</v>
      </c>
      <c r="BVZ1167" s="86">
        <v>11162110</v>
      </c>
      <c r="BWA1167" s="86">
        <v>11162110</v>
      </c>
      <c r="BWB1167" s="86">
        <v>11162110</v>
      </c>
      <c r="BWC1167" s="86">
        <v>11162110</v>
      </c>
      <c r="BWD1167" s="86">
        <v>11162110</v>
      </c>
      <c r="BWE1167" s="86">
        <v>11162110</v>
      </c>
      <c r="BWF1167" s="86">
        <v>11162110</v>
      </c>
      <c r="BWG1167" s="86">
        <v>11162110</v>
      </c>
      <c r="BWH1167" s="86">
        <v>11162110</v>
      </c>
      <c r="BWI1167" s="86">
        <v>11162110</v>
      </c>
      <c r="BWJ1167" s="86">
        <v>11162110</v>
      </c>
      <c r="BWK1167" s="86">
        <v>11162110</v>
      </c>
      <c r="BWL1167" s="86">
        <v>11162110</v>
      </c>
      <c r="BWM1167" s="86">
        <v>11162110</v>
      </c>
      <c r="BWN1167" s="86">
        <v>11162110</v>
      </c>
      <c r="BWO1167" s="86">
        <v>11162110</v>
      </c>
      <c r="BWP1167" s="86">
        <v>11162110</v>
      </c>
      <c r="BWQ1167" s="86">
        <v>11162110</v>
      </c>
      <c r="BWR1167" s="86">
        <v>11162110</v>
      </c>
      <c r="BWS1167" s="86">
        <v>11162110</v>
      </c>
      <c r="BWT1167" s="86">
        <v>11162110</v>
      </c>
      <c r="BWU1167" s="86">
        <v>11162110</v>
      </c>
      <c r="BWV1167" s="86">
        <v>11162110</v>
      </c>
      <c r="BWW1167" s="86">
        <v>11162110</v>
      </c>
      <c r="BWX1167" s="86">
        <v>11162110</v>
      </c>
      <c r="BWY1167" s="86">
        <v>11162110</v>
      </c>
      <c r="BWZ1167" s="86">
        <v>11162110</v>
      </c>
      <c r="BXA1167" s="86">
        <v>11162110</v>
      </c>
      <c r="BXB1167" s="86">
        <v>11162110</v>
      </c>
      <c r="BXC1167" s="86">
        <v>11162110</v>
      </c>
      <c r="BXD1167" s="86">
        <v>11162110</v>
      </c>
      <c r="BXE1167" s="86">
        <v>11162110</v>
      </c>
      <c r="BXF1167" s="86">
        <v>11162110</v>
      </c>
      <c r="BXG1167" s="86">
        <v>11162110</v>
      </c>
      <c r="BXH1167" s="86">
        <v>11162110</v>
      </c>
      <c r="BXI1167" s="86">
        <v>11162110</v>
      </c>
      <c r="BXJ1167" s="86">
        <v>11162110</v>
      </c>
      <c r="BXK1167" s="86">
        <v>11162110</v>
      </c>
      <c r="BXL1167" s="86">
        <v>11162110</v>
      </c>
      <c r="BXM1167" s="86">
        <v>11162110</v>
      </c>
      <c r="BXN1167" s="86">
        <v>11162110</v>
      </c>
      <c r="BXO1167" s="86">
        <v>11162110</v>
      </c>
      <c r="BXP1167" s="86">
        <v>11162110</v>
      </c>
      <c r="BXQ1167" s="86">
        <v>11162110</v>
      </c>
      <c r="BXR1167" s="86">
        <v>11162110</v>
      </c>
      <c r="BXS1167" s="86">
        <v>11162110</v>
      </c>
      <c r="BXT1167" s="86">
        <v>11162110</v>
      </c>
      <c r="BXU1167" s="86">
        <v>11162110</v>
      </c>
      <c r="BXV1167" s="86">
        <v>11162110</v>
      </c>
      <c r="BXW1167" s="86">
        <v>11162110</v>
      </c>
      <c r="BXX1167" s="86">
        <v>11162110</v>
      </c>
      <c r="BXY1167" s="86">
        <v>11162110</v>
      </c>
      <c r="BXZ1167" s="86">
        <v>11162110</v>
      </c>
      <c r="BYA1167" s="86">
        <v>11162110</v>
      </c>
      <c r="BYB1167" s="86">
        <v>11162110</v>
      </c>
      <c r="BYC1167" s="86">
        <v>11162110</v>
      </c>
      <c r="BYD1167" s="86">
        <v>11162110</v>
      </c>
      <c r="BYE1167" s="86">
        <v>11162110</v>
      </c>
      <c r="BYF1167" s="86">
        <v>11162110</v>
      </c>
      <c r="BYG1167" s="86">
        <v>11162110</v>
      </c>
      <c r="BYH1167" s="86">
        <v>11162110</v>
      </c>
      <c r="BYI1167" s="86">
        <v>11162110</v>
      </c>
      <c r="BYJ1167" s="86">
        <v>11162110</v>
      </c>
      <c r="BYK1167" s="86">
        <v>11162110</v>
      </c>
      <c r="BYL1167" s="86">
        <v>11162110</v>
      </c>
      <c r="BYM1167" s="86">
        <v>11162110</v>
      </c>
      <c r="BYN1167" s="86">
        <v>11162110</v>
      </c>
      <c r="BYO1167" s="86">
        <v>11162110</v>
      </c>
      <c r="BYP1167" s="86">
        <v>11162110</v>
      </c>
      <c r="BYQ1167" s="86">
        <v>11162110</v>
      </c>
      <c r="BYR1167" s="86">
        <v>11162110</v>
      </c>
      <c r="BYS1167" s="86">
        <v>11162110</v>
      </c>
      <c r="BYT1167" s="86">
        <v>11162110</v>
      </c>
      <c r="BYU1167" s="86">
        <v>11162110</v>
      </c>
      <c r="BYV1167" s="86">
        <v>11162110</v>
      </c>
      <c r="BYW1167" s="86">
        <v>11162110</v>
      </c>
      <c r="BYX1167" s="86">
        <v>11162110</v>
      </c>
      <c r="BYY1167" s="86">
        <v>11162110</v>
      </c>
      <c r="BYZ1167" s="86">
        <v>11162110</v>
      </c>
      <c r="BZA1167" s="86">
        <v>11162110</v>
      </c>
      <c r="BZB1167" s="86">
        <v>11162110</v>
      </c>
      <c r="BZC1167" s="86">
        <v>11162110</v>
      </c>
      <c r="BZD1167" s="86">
        <v>11162110</v>
      </c>
      <c r="BZE1167" s="86">
        <v>11162110</v>
      </c>
      <c r="BZF1167" s="86">
        <v>11162110</v>
      </c>
      <c r="BZG1167" s="86">
        <v>11162110</v>
      </c>
      <c r="BZH1167" s="86">
        <v>11162110</v>
      </c>
      <c r="BZI1167" s="86">
        <v>11162110</v>
      </c>
      <c r="BZJ1167" s="86">
        <v>11162110</v>
      </c>
      <c r="BZK1167" s="86">
        <v>11162110</v>
      </c>
      <c r="BZL1167" s="86">
        <v>11162110</v>
      </c>
      <c r="BZM1167" s="86">
        <v>11162110</v>
      </c>
      <c r="BZN1167" s="86">
        <v>11162110</v>
      </c>
      <c r="BZO1167" s="86">
        <v>11162110</v>
      </c>
      <c r="BZP1167" s="86">
        <v>11162110</v>
      </c>
      <c r="BZQ1167" s="86">
        <v>11162110</v>
      </c>
      <c r="BZR1167" s="86">
        <v>11162110</v>
      </c>
      <c r="BZS1167" s="86">
        <v>11162110</v>
      </c>
      <c r="BZT1167" s="86">
        <v>11162110</v>
      </c>
      <c r="BZU1167" s="86">
        <v>11162110</v>
      </c>
      <c r="BZV1167" s="86">
        <v>11162110</v>
      </c>
      <c r="BZW1167" s="86">
        <v>11162110</v>
      </c>
      <c r="BZX1167" s="86">
        <v>11162110</v>
      </c>
      <c r="BZY1167" s="86">
        <v>11162110</v>
      </c>
      <c r="BZZ1167" s="86">
        <v>11162110</v>
      </c>
      <c r="CAA1167" s="86">
        <v>11162110</v>
      </c>
      <c r="CAB1167" s="86">
        <v>11162110</v>
      </c>
      <c r="CAC1167" s="86">
        <v>11162110</v>
      </c>
      <c r="CAD1167" s="86">
        <v>11162110</v>
      </c>
      <c r="CAE1167" s="86">
        <v>11162110</v>
      </c>
      <c r="CAF1167" s="86">
        <v>11162110</v>
      </c>
      <c r="CAG1167" s="86">
        <v>11162110</v>
      </c>
      <c r="CAH1167" s="86">
        <v>11162110</v>
      </c>
      <c r="CAI1167" s="86">
        <v>11162110</v>
      </c>
      <c r="CAJ1167" s="86">
        <v>11162110</v>
      </c>
      <c r="CAK1167" s="86">
        <v>11162110</v>
      </c>
      <c r="CAL1167" s="86">
        <v>11162110</v>
      </c>
      <c r="CAM1167" s="86">
        <v>11162110</v>
      </c>
      <c r="CAN1167" s="86">
        <v>11162110</v>
      </c>
      <c r="CAO1167" s="86">
        <v>11162110</v>
      </c>
      <c r="CAP1167" s="86">
        <v>11162110</v>
      </c>
      <c r="CAQ1167" s="86">
        <v>11162110</v>
      </c>
      <c r="CAR1167" s="86">
        <v>11162110</v>
      </c>
      <c r="CAS1167" s="86">
        <v>11162110</v>
      </c>
      <c r="CAT1167" s="86">
        <v>11162110</v>
      </c>
      <c r="CAU1167" s="86">
        <v>11162110</v>
      </c>
      <c r="CAV1167" s="86">
        <v>11162110</v>
      </c>
      <c r="CAW1167" s="86">
        <v>11162110</v>
      </c>
      <c r="CAX1167" s="86">
        <v>11162110</v>
      </c>
      <c r="CAY1167" s="86">
        <v>11162110</v>
      </c>
      <c r="CAZ1167" s="86">
        <v>11162110</v>
      </c>
      <c r="CBA1167" s="86">
        <v>11162110</v>
      </c>
      <c r="CBB1167" s="86">
        <v>11162110</v>
      </c>
      <c r="CBC1167" s="86">
        <v>11162110</v>
      </c>
      <c r="CBD1167" s="86">
        <v>11162110</v>
      </c>
      <c r="CBE1167" s="86">
        <v>11162110</v>
      </c>
      <c r="CBF1167" s="86">
        <v>11162110</v>
      </c>
      <c r="CBG1167" s="86">
        <v>11162110</v>
      </c>
      <c r="CBH1167" s="86">
        <v>11162110</v>
      </c>
      <c r="CBI1167" s="86">
        <v>11162110</v>
      </c>
      <c r="CBJ1167" s="86">
        <v>11162110</v>
      </c>
      <c r="CBK1167" s="86">
        <v>11162110</v>
      </c>
      <c r="CBL1167" s="86">
        <v>11162110</v>
      </c>
      <c r="CBM1167" s="86">
        <v>11162110</v>
      </c>
      <c r="CBN1167" s="86">
        <v>11162110</v>
      </c>
      <c r="CBO1167" s="86">
        <v>11162110</v>
      </c>
      <c r="CBP1167" s="86">
        <v>11162110</v>
      </c>
      <c r="CBQ1167" s="86">
        <v>11162110</v>
      </c>
      <c r="CBR1167" s="86">
        <v>11162110</v>
      </c>
      <c r="CBS1167" s="86">
        <v>11162110</v>
      </c>
      <c r="CBT1167" s="86">
        <v>11162110</v>
      </c>
      <c r="CBU1167" s="86">
        <v>11162110</v>
      </c>
      <c r="CBV1167" s="86">
        <v>11162110</v>
      </c>
      <c r="CBW1167" s="86">
        <v>11162110</v>
      </c>
      <c r="CBX1167" s="86">
        <v>11162110</v>
      </c>
      <c r="CBY1167" s="86">
        <v>11162110</v>
      </c>
      <c r="CBZ1167" s="86">
        <v>11162110</v>
      </c>
      <c r="CCA1167" s="86">
        <v>11162110</v>
      </c>
      <c r="CCB1167" s="86">
        <v>11162110</v>
      </c>
      <c r="CCC1167" s="86">
        <v>11162110</v>
      </c>
      <c r="CCD1167" s="86">
        <v>11162110</v>
      </c>
      <c r="CCE1167" s="86">
        <v>11162110</v>
      </c>
      <c r="CCF1167" s="86">
        <v>11162110</v>
      </c>
      <c r="CCG1167" s="86">
        <v>11162110</v>
      </c>
      <c r="CCH1167" s="86">
        <v>11162110</v>
      </c>
      <c r="CCI1167" s="86">
        <v>11162110</v>
      </c>
      <c r="CCJ1167" s="86">
        <v>11162110</v>
      </c>
      <c r="CCK1167" s="86">
        <v>11162110</v>
      </c>
      <c r="CCL1167" s="86">
        <v>11162110</v>
      </c>
      <c r="CCM1167" s="86">
        <v>11162110</v>
      </c>
      <c r="CCN1167" s="86">
        <v>11162110</v>
      </c>
      <c r="CCO1167" s="86">
        <v>11162110</v>
      </c>
      <c r="CCP1167" s="86">
        <v>11162110</v>
      </c>
      <c r="CCQ1167" s="86">
        <v>11162110</v>
      </c>
      <c r="CCR1167" s="86">
        <v>11162110</v>
      </c>
      <c r="CCS1167" s="86">
        <v>11162110</v>
      </c>
      <c r="CCT1167" s="86">
        <v>11162110</v>
      </c>
      <c r="CCU1167" s="86">
        <v>11162110</v>
      </c>
      <c r="CCV1167" s="86">
        <v>11162110</v>
      </c>
      <c r="CCW1167" s="86">
        <v>11162110</v>
      </c>
      <c r="CCX1167" s="86">
        <v>11162110</v>
      </c>
      <c r="CCY1167" s="86">
        <v>11162110</v>
      </c>
      <c r="CCZ1167" s="86">
        <v>11162110</v>
      </c>
      <c r="CDA1167" s="86">
        <v>11162110</v>
      </c>
      <c r="CDB1167" s="86">
        <v>11162110</v>
      </c>
      <c r="CDC1167" s="86">
        <v>11162110</v>
      </c>
      <c r="CDD1167" s="86">
        <v>11162110</v>
      </c>
      <c r="CDE1167" s="86">
        <v>11162110</v>
      </c>
      <c r="CDF1167" s="86">
        <v>11162110</v>
      </c>
      <c r="CDG1167" s="86">
        <v>11162110</v>
      </c>
      <c r="CDH1167" s="86">
        <v>11162110</v>
      </c>
      <c r="CDI1167" s="86">
        <v>11162110</v>
      </c>
      <c r="CDJ1167" s="86">
        <v>11162110</v>
      </c>
      <c r="CDK1167" s="86">
        <v>11162110</v>
      </c>
      <c r="CDL1167" s="86">
        <v>11162110</v>
      </c>
      <c r="CDM1167" s="86">
        <v>11162110</v>
      </c>
      <c r="CDN1167" s="86">
        <v>11162110</v>
      </c>
      <c r="CDO1167" s="86">
        <v>11162110</v>
      </c>
      <c r="CDP1167" s="86">
        <v>11162110</v>
      </c>
      <c r="CDQ1167" s="86">
        <v>11162110</v>
      </c>
      <c r="CDR1167" s="86">
        <v>11162110</v>
      </c>
      <c r="CDS1167" s="86">
        <v>11162110</v>
      </c>
      <c r="CDT1167" s="86">
        <v>11162110</v>
      </c>
      <c r="CDU1167" s="86">
        <v>11162110</v>
      </c>
      <c r="CDV1167" s="86">
        <v>11162110</v>
      </c>
      <c r="CDW1167" s="86">
        <v>11162110</v>
      </c>
      <c r="CDX1167" s="86">
        <v>11162110</v>
      </c>
      <c r="CDY1167" s="86">
        <v>11162110</v>
      </c>
      <c r="CDZ1167" s="86">
        <v>11162110</v>
      </c>
      <c r="CEA1167" s="86">
        <v>11162110</v>
      </c>
      <c r="CEB1167" s="86">
        <v>11162110</v>
      </c>
      <c r="CEC1167" s="86">
        <v>11162110</v>
      </c>
      <c r="CED1167" s="86">
        <v>11162110</v>
      </c>
      <c r="CEE1167" s="86">
        <v>11162110</v>
      </c>
      <c r="CEF1167" s="86">
        <v>11162110</v>
      </c>
      <c r="CEG1167" s="86">
        <v>11162110</v>
      </c>
      <c r="CEH1167" s="86">
        <v>11162110</v>
      </c>
      <c r="CEI1167" s="86">
        <v>11162110</v>
      </c>
      <c r="CEJ1167" s="86">
        <v>11162110</v>
      </c>
      <c r="CEK1167" s="86">
        <v>11162110</v>
      </c>
      <c r="CEL1167" s="86">
        <v>11162110</v>
      </c>
      <c r="CEM1167" s="86">
        <v>11162110</v>
      </c>
      <c r="CEN1167" s="86">
        <v>11162110</v>
      </c>
      <c r="CEO1167" s="86">
        <v>11162110</v>
      </c>
      <c r="CEP1167" s="86">
        <v>11162110</v>
      </c>
      <c r="CEQ1167" s="86">
        <v>11162110</v>
      </c>
      <c r="CER1167" s="86">
        <v>11162110</v>
      </c>
      <c r="CES1167" s="86">
        <v>11162110</v>
      </c>
      <c r="CET1167" s="86">
        <v>11162110</v>
      </c>
      <c r="CEU1167" s="86">
        <v>11162110</v>
      </c>
      <c r="CEV1167" s="86">
        <v>11162110</v>
      </c>
      <c r="CEW1167" s="86">
        <v>11162110</v>
      </c>
      <c r="CEX1167" s="86">
        <v>11162110</v>
      </c>
      <c r="CEY1167" s="86">
        <v>11162110</v>
      </c>
      <c r="CEZ1167" s="86">
        <v>11162110</v>
      </c>
      <c r="CFA1167" s="86">
        <v>11162110</v>
      </c>
      <c r="CFB1167" s="86">
        <v>11162110</v>
      </c>
      <c r="CFC1167" s="86">
        <v>11162110</v>
      </c>
      <c r="CFD1167" s="86">
        <v>11162110</v>
      </c>
      <c r="CFE1167" s="86">
        <v>11162110</v>
      </c>
      <c r="CFF1167" s="86">
        <v>11162110</v>
      </c>
      <c r="CFG1167" s="86">
        <v>11162110</v>
      </c>
      <c r="CFH1167" s="86">
        <v>11162110</v>
      </c>
      <c r="CFI1167" s="86">
        <v>11162110</v>
      </c>
      <c r="CFJ1167" s="86">
        <v>11162110</v>
      </c>
      <c r="CFK1167" s="86">
        <v>11162110</v>
      </c>
      <c r="CFL1167" s="86">
        <v>11162110</v>
      </c>
      <c r="CFM1167" s="86">
        <v>11162110</v>
      </c>
      <c r="CFN1167" s="86">
        <v>11162110</v>
      </c>
      <c r="CFO1167" s="86">
        <v>11162110</v>
      </c>
      <c r="CFP1167" s="86">
        <v>11162110</v>
      </c>
      <c r="CFQ1167" s="86">
        <v>11162110</v>
      </c>
      <c r="CFR1167" s="86">
        <v>11162110</v>
      </c>
      <c r="CFS1167" s="86">
        <v>11162110</v>
      </c>
      <c r="CFT1167" s="86">
        <v>11162110</v>
      </c>
      <c r="CFU1167" s="86">
        <v>11162110</v>
      </c>
      <c r="CFV1167" s="86">
        <v>11162110</v>
      </c>
      <c r="CFW1167" s="86">
        <v>11162110</v>
      </c>
      <c r="CFX1167" s="86">
        <v>11162110</v>
      </c>
      <c r="CFY1167" s="86">
        <v>11162110</v>
      </c>
      <c r="CFZ1167" s="86">
        <v>11162110</v>
      </c>
      <c r="CGA1167" s="86">
        <v>11162110</v>
      </c>
      <c r="CGB1167" s="86">
        <v>11162110</v>
      </c>
      <c r="CGC1167" s="86">
        <v>11162110</v>
      </c>
      <c r="CGD1167" s="86">
        <v>11162110</v>
      </c>
      <c r="CGE1167" s="86">
        <v>11162110</v>
      </c>
      <c r="CGF1167" s="86">
        <v>11162110</v>
      </c>
      <c r="CGG1167" s="86">
        <v>11162110</v>
      </c>
      <c r="CGH1167" s="86">
        <v>11162110</v>
      </c>
      <c r="CGI1167" s="86">
        <v>11162110</v>
      </c>
      <c r="CGJ1167" s="86">
        <v>11162110</v>
      </c>
      <c r="CGK1167" s="86">
        <v>11162110</v>
      </c>
      <c r="CGL1167" s="86">
        <v>11162110</v>
      </c>
      <c r="CGM1167" s="86">
        <v>11162110</v>
      </c>
      <c r="CGN1167" s="86">
        <v>11162110</v>
      </c>
      <c r="CGO1167" s="86">
        <v>11162110</v>
      </c>
      <c r="CGP1167" s="86">
        <v>11162110</v>
      </c>
      <c r="CGQ1167" s="86">
        <v>11162110</v>
      </c>
      <c r="CGR1167" s="86">
        <v>11162110</v>
      </c>
      <c r="CGS1167" s="86">
        <v>11162110</v>
      </c>
      <c r="CGT1167" s="86">
        <v>11162110</v>
      </c>
      <c r="CGU1167" s="86">
        <v>11162110</v>
      </c>
      <c r="CGV1167" s="86">
        <v>11162110</v>
      </c>
      <c r="CGW1167" s="86">
        <v>11162110</v>
      </c>
      <c r="CGX1167" s="86">
        <v>11162110</v>
      </c>
      <c r="CGY1167" s="86">
        <v>11162110</v>
      </c>
      <c r="CGZ1167" s="86">
        <v>11162110</v>
      </c>
      <c r="CHA1167" s="86">
        <v>11162110</v>
      </c>
      <c r="CHB1167" s="86">
        <v>11162110</v>
      </c>
      <c r="CHC1167" s="86">
        <v>11162110</v>
      </c>
      <c r="CHD1167" s="86">
        <v>11162110</v>
      </c>
      <c r="CHE1167" s="86">
        <v>11162110</v>
      </c>
      <c r="CHF1167" s="86">
        <v>11162110</v>
      </c>
      <c r="CHG1167" s="86">
        <v>11162110</v>
      </c>
      <c r="CHH1167" s="86">
        <v>11162110</v>
      </c>
      <c r="CHI1167" s="86">
        <v>11162110</v>
      </c>
      <c r="CHJ1167" s="86">
        <v>11162110</v>
      </c>
      <c r="CHK1167" s="86">
        <v>11162110</v>
      </c>
      <c r="CHL1167" s="86">
        <v>11162110</v>
      </c>
      <c r="CHM1167" s="86">
        <v>11162110</v>
      </c>
      <c r="CHN1167" s="86">
        <v>11162110</v>
      </c>
      <c r="CHO1167" s="86">
        <v>11162110</v>
      </c>
      <c r="CHP1167" s="86">
        <v>11162110</v>
      </c>
      <c r="CHQ1167" s="86">
        <v>11162110</v>
      </c>
      <c r="CHR1167" s="86">
        <v>11162110</v>
      </c>
      <c r="CHS1167" s="86">
        <v>11162110</v>
      </c>
      <c r="CHT1167" s="86">
        <v>11162110</v>
      </c>
      <c r="CHU1167" s="86">
        <v>11162110</v>
      </c>
      <c r="CHV1167" s="86">
        <v>11162110</v>
      </c>
      <c r="CHW1167" s="86">
        <v>11162110</v>
      </c>
      <c r="CHX1167" s="86">
        <v>11162110</v>
      </c>
      <c r="CHY1167" s="86">
        <v>11162110</v>
      </c>
      <c r="CHZ1167" s="86">
        <v>11162110</v>
      </c>
      <c r="CIA1167" s="86">
        <v>11162110</v>
      </c>
      <c r="CIB1167" s="86">
        <v>11162110</v>
      </c>
      <c r="CIC1167" s="86">
        <v>11162110</v>
      </c>
      <c r="CID1167" s="86">
        <v>11162110</v>
      </c>
      <c r="CIE1167" s="86">
        <v>11162110</v>
      </c>
      <c r="CIF1167" s="86">
        <v>11162110</v>
      </c>
      <c r="CIG1167" s="86">
        <v>11162110</v>
      </c>
      <c r="CIH1167" s="86">
        <v>11162110</v>
      </c>
      <c r="CII1167" s="86">
        <v>11162110</v>
      </c>
      <c r="CIJ1167" s="86">
        <v>11162110</v>
      </c>
      <c r="CIK1167" s="86">
        <v>11162110</v>
      </c>
      <c r="CIL1167" s="86">
        <v>11162110</v>
      </c>
      <c r="CIM1167" s="86">
        <v>11162110</v>
      </c>
      <c r="CIN1167" s="86">
        <v>11162110</v>
      </c>
      <c r="CIO1167" s="86">
        <v>11162110</v>
      </c>
      <c r="CIP1167" s="86">
        <v>11162110</v>
      </c>
      <c r="CIQ1167" s="86">
        <v>11162110</v>
      </c>
      <c r="CIR1167" s="86">
        <v>11162110</v>
      </c>
      <c r="CIS1167" s="86">
        <v>11162110</v>
      </c>
      <c r="CIT1167" s="86">
        <v>11162110</v>
      </c>
      <c r="CIU1167" s="86">
        <v>11162110</v>
      </c>
      <c r="CIV1167" s="86">
        <v>11162110</v>
      </c>
      <c r="CIW1167" s="86">
        <v>11162110</v>
      </c>
      <c r="CIX1167" s="86">
        <v>11162110</v>
      </c>
      <c r="CIY1167" s="86">
        <v>11162110</v>
      </c>
      <c r="CIZ1167" s="86">
        <v>11162110</v>
      </c>
      <c r="CJA1167" s="86">
        <v>11162110</v>
      </c>
      <c r="CJB1167" s="86">
        <v>11162110</v>
      </c>
      <c r="CJC1167" s="86">
        <v>11162110</v>
      </c>
      <c r="CJD1167" s="86">
        <v>11162110</v>
      </c>
      <c r="CJE1167" s="86">
        <v>11162110</v>
      </c>
      <c r="CJF1167" s="86">
        <v>11162110</v>
      </c>
      <c r="CJG1167" s="86">
        <v>11162110</v>
      </c>
      <c r="CJH1167" s="86">
        <v>11162110</v>
      </c>
      <c r="CJI1167" s="86">
        <v>11162110</v>
      </c>
      <c r="CJJ1167" s="86">
        <v>11162110</v>
      </c>
      <c r="CJK1167" s="86">
        <v>11162110</v>
      </c>
      <c r="CJL1167" s="86">
        <v>11162110</v>
      </c>
      <c r="CJM1167" s="86">
        <v>11162110</v>
      </c>
      <c r="CJN1167" s="86">
        <v>11162110</v>
      </c>
      <c r="CJO1167" s="86">
        <v>11162110</v>
      </c>
      <c r="CJP1167" s="86">
        <v>11162110</v>
      </c>
      <c r="CJQ1167" s="86">
        <v>11162110</v>
      </c>
      <c r="CJR1167" s="86">
        <v>11162110</v>
      </c>
      <c r="CJS1167" s="86">
        <v>11162110</v>
      </c>
      <c r="CJT1167" s="86">
        <v>11162110</v>
      </c>
      <c r="CJU1167" s="86">
        <v>11162110</v>
      </c>
      <c r="CJV1167" s="86">
        <v>11162110</v>
      </c>
      <c r="CJW1167" s="86">
        <v>11162110</v>
      </c>
      <c r="CJX1167" s="86">
        <v>11162110</v>
      </c>
      <c r="CJY1167" s="86">
        <v>11162110</v>
      </c>
      <c r="CJZ1167" s="86">
        <v>11162110</v>
      </c>
      <c r="CKA1167" s="86">
        <v>11162110</v>
      </c>
      <c r="CKB1167" s="86">
        <v>11162110</v>
      </c>
      <c r="CKC1167" s="86">
        <v>11162110</v>
      </c>
      <c r="CKD1167" s="86">
        <v>11162110</v>
      </c>
      <c r="CKE1167" s="86">
        <v>11162110</v>
      </c>
      <c r="CKF1167" s="86">
        <v>11162110</v>
      </c>
      <c r="CKG1167" s="86">
        <v>11162110</v>
      </c>
      <c r="CKH1167" s="86">
        <v>11162110</v>
      </c>
      <c r="CKI1167" s="86">
        <v>11162110</v>
      </c>
      <c r="CKJ1167" s="86">
        <v>11162110</v>
      </c>
      <c r="CKK1167" s="86">
        <v>11162110</v>
      </c>
      <c r="CKL1167" s="86">
        <v>11162110</v>
      </c>
      <c r="CKM1167" s="86">
        <v>11162110</v>
      </c>
      <c r="CKN1167" s="86">
        <v>11162110</v>
      </c>
      <c r="CKO1167" s="86">
        <v>11162110</v>
      </c>
      <c r="CKP1167" s="86">
        <v>11162110</v>
      </c>
      <c r="CKQ1167" s="86">
        <v>11162110</v>
      </c>
      <c r="CKR1167" s="86">
        <v>11162110</v>
      </c>
      <c r="CKS1167" s="86">
        <v>11162110</v>
      </c>
      <c r="CKT1167" s="86">
        <v>11162110</v>
      </c>
      <c r="CKU1167" s="86">
        <v>11162110</v>
      </c>
      <c r="CKV1167" s="86">
        <v>11162110</v>
      </c>
      <c r="CKW1167" s="86">
        <v>11162110</v>
      </c>
      <c r="CKX1167" s="86">
        <v>11162110</v>
      </c>
      <c r="CKY1167" s="86">
        <v>11162110</v>
      </c>
      <c r="CKZ1167" s="86">
        <v>11162110</v>
      </c>
      <c r="CLA1167" s="86">
        <v>11162110</v>
      </c>
      <c r="CLB1167" s="86">
        <v>11162110</v>
      </c>
      <c r="CLC1167" s="86">
        <v>11162110</v>
      </c>
      <c r="CLD1167" s="86">
        <v>11162110</v>
      </c>
      <c r="CLE1167" s="86">
        <v>11162110</v>
      </c>
      <c r="CLF1167" s="86">
        <v>11162110</v>
      </c>
      <c r="CLG1167" s="86">
        <v>11162110</v>
      </c>
      <c r="CLH1167" s="86">
        <v>11162110</v>
      </c>
      <c r="CLI1167" s="86">
        <v>11162110</v>
      </c>
      <c r="CLJ1167" s="86">
        <v>11162110</v>
      </c>
      <c r="CLK1167" s="86">
        <v>11162110</v>
      </c>
      <c r="CLL1167" s="86">
        <v>11162110</v>
      </c>
      <c r="CLM1167" s="86">
        <v>11162110</v>
      </c>
      <c r="CLN1167" s="86">
        <v>11162110</v>
      </c>
      <c r="CLO1167" s="86">
        <v>11162110</v>
      </c>
      <c r="CLP1167" s="86">
        <v>11162110</v>
      </c>
      <c r="CLQ1167" s="86">
        <v>11162110</v>
      </c>
      <c r="CLR1167" s="86">
        <v>11162110</v>
      </c>
      <c r="CLS1167" s="86">
        <v>11162110</v>
      </c>
      <c r="CLT1167" s="86">
        <v>11162110</v>
      </c>
      <c r="CLU1167" s="86">
        <v>11162110</v>
      </c>
      <c r="CLV1167" s="86">
        <v>11162110</v>
      </c>
      <c r="CLW1167" s="86">
        <v>11162110</v>
      </c>
      <c r="CLX1167" s="86">
        <v>11162110</v>
      </c>
      <c r="CLY1167" s="86">
        <v>11162110</v>
      </c>
      <c r="CLZ1167" s="86">
        <v>11162110</v>
      </c>
      <c r="CMA1167" s="86">
        <v>11162110</v>
      </c>
      <c r="CMB1167" s="86">
        <v>11162110</v>
      </c>
      <c r="CMC1167" s="86">
        <v>11162110</v>
      </c>
      <c r="CMD1167" s="86">
        <v>11162110</v>
      </c>
      <c r="CME1167" s="86">
        <v>11162110</v>
      </c>
      <c r="CMF1167" s="86">
        <v>11162110</v>
      </c>
      <c r="CMG1167" s="86">
        <v>11162110</v>
      </c>
      <c r="CMH1167" s="86">
        <v>11162110</v>
      </c>
      <c r="CMI1167" s="86">
        <v>11162110</v>
      </c>
      <c r="CMJ1167" s="86">
        <v>11162110</v>
      </c>
      <c r="CMK1167" s="86">
        <v>11162110</v>
      </c>
      <c r="CML1167" s="86">
        <v>11162110</v>
      </c>
      <c r="CMM1167" s="86">
        <v>11162110</v>
      </c>
      <c r="CMN1167" s="86">
        <v>11162110</v>
      </c>
      <c r="CMO1167" s="86">
        <v>11162110</v>
      </c>
      <c r="CMP1167" s="86">
        <v>11162110</v>
      </c>
      <c r="CMQ1167" s="86">
        <v>11162110</v>
      </c>
      <c r="CMR1167" s="86">
        <v>11162110</v>
      </c>
      <c r="CMS1167" s="86">
        <v>11162110</v>
      </c>
      <c r="CMT1167" s="86">
        <v>11162110</v>
      </c>
      <c r="CMU1167" s="86">
        <v>11162110</v>
      </c>
      <c r="CMV1167" s="86">
        <v>11162110</v>
      </c>
      <c r="CMW1167" s="86">
        <v>11162110</v>
      </c>
      <c r="CMX1167" s="86">
        <v>11162110</v>
      </c>
      <c r="CMY1167" s="86">
        <v>11162110</v>
      </c>
      <c r="CMZ1167" s="86">
        <v>11162110</v>
      </c>
      <c r="CNA1167" s="86">
        <v>11162110</v>
      </c>
      <c r="CNB1167" s="86">
        <v>11162110</v>
      </c>
      <c r="CNC1167" s="86">
        <v>11162110</v>
      </c>
      <c r="CND1167" s="86">
        <v>11162110</v>
      </c>
      <c r="CNE1167" s="86">
        <v>11162110</v>
      </c>
      <c r="CNF1167" s="86">
        <v>11162110</v>
      </c>
      <c r="CNG1167" s="86">
        <v>11162110</v>
      </c>
      <c r="CNH1167" s="86">
        <v>11162110</v>
      </c>
      <c r="CNI1167" s="86">
        <v>11162110</v>
      </c>
      <c r="CNJ1167" s="86">
        <v>11162110</v>
      </c>
      <c r="CNK1167" s="86">
        <v>11162110</v>
      </c>
      <c r="CNL1167" s="86">
        <v>11162110</v>
      </c>
      <c r="CNM1167" s="86">
        <v>11162110</v>
      </c>
      <c r="CNN1167" s="86">
        <v>11162110</v>
      </c>
      <c r="CNO1167" s="86">
        <v>11162110</v>
      </c>
      <c r="CNP1167" s="86">
        <v>11162110</v>
      </c>
      <c r="CNQ1167" s="86">
        <v>11162110</v>
      </c>
      <c r="CNR1167" s="86">
        <v>11162110</v>
      </c>
      <c r="CNS1167" s="86">
        <v>11162110</v>
      </c>
      <c r="CNT1167" s="86">
        <v>11162110</v>
      </c>
      <c r="CNU1167" s="86">
        <v>11162110</v>
      </c>
      <c r="CNV1167" s="86">
        <v>11162110</v>
      </c>
      <c r="CNW1167" s="86">
        <v>11162110</v>
      </c>
      <c r="CNX1167" s="86">
        <v>11162110</v>
      </c>
      <c r="CNY1167" s="86">
        <v>11162110</v>
      </c>
      <c r="CNZ1167" s="86">
        <v>11162110</v>
      </c>
      <c r="COA1167" s="86">
        <v>11162110</v>
      </c>
      <c r="COB1167" s="86">
        <v>11162110</v>
      </c>
      <c r="COC1167" s="86">
        <v>11162110</v>
      </c>
      <c r="COD1167" s="86">
        <v>11162110</v>
      </c>
      <c r="COE1167" s="86">
        <v>11162110</v>
      </c>
      <c r="COF1167" s="86">
        <v>11162110</v>
      </c>
      <c r="COG1167" s="86">
        <v>11162110</v>
      </c>
      <c r="COH1167" s="86">
        <v>11162110</v>
      </c>
      <c r="COI1167" s="86">
        <v>11162110</v>
      </c>
      <c r="COJ1167" s="86">
        <v>11162110</v>
      </c>
      <c r="COK1167" s="86">
        <v>11162110</v>
      </c>
      <c r="COL1167" s="86">
        <v>11162110</v>
      </c>
      <c r="COM1167" s="86">
        <v>11162110</v>
      </c>
      <c r="CON1167" s="86">
        <v>11162110</v>
      </c>
      <c r="COO1167" s="86">
        <v>11162110</v>
      </c>
      <c r="COP1167" s="86">
        <v>11162110</v>
      </c>
      <c r="COQ1167" s="86">
        <v>11162110</v>
      </c>
      <c r="COR1167" s="86">
        <v>11162110</v>
      </c>
      <c r="COS1167" s="86">
        <v>11162110</v>
      </c>
      <c r="COT1167" s="86">
        <v>11162110</v>
      </c>
      <c r="COU1167" s="86">
        <v>11162110</v>
      </c>
      <c r="COV1167" s="86">
        <v>11162110</v>
      </c>
      <c r="COW1167" s="86">
        <v>11162110</v>
      </c>
      <c r="COX1167" s="86">
        <v>11162110</v>
      </c>
      <c r="COY1167" s="86">
        <v>11162110</v>
      </c>
      <c r="COZ1167" s="86">
        <v>11162110</v>
      </c>
      <c r="CPA1167" s="86">
        <v>11162110</v>
      </c>
      <c r="CPB1167" s="86">
        <v>11162110</v>
      </c>
      <c r="CPC1167" s="86">
        <v>11162110</v>
      </c>
      <c r="CPD1167" s="86">
        <v>11162110</v>
      </c>
      <c r="CPE1167" s="86">
        <v>11162110</v>
      </c>
      <c r="CPF1167" s="86">
        <v>11162110</v>
      </c>
      <c r="CPG1167" s="86">
        <v>11162110</v>
      </c>
      <c r="CPH1167" s="86">
        <v>11162110</v>
      </c>
      <c r="CPI1167" s="86">
        <v>11162110</v>
      </c>
      <c r="CPJ1167" s="86">
        <v>11162110</v>
      </c>
      <c r="CPK1167" s="86">
        <v>11162110</v>
      </c>
      <c r="CPL1167" s="86">
        <v>11162110</v>
      </c>
      <c r="CPM1167" s="86">
        <v>11162110</v>
      </c>
      <c r="CPN1167" s="86">
        <v>11162110</v>
      </c>
      <c r="CPO1167" s="86">
        <v>11162110</v>
      </c>
      <c r="CPP1167" s="86">
        <v>11162110</v>
      </c>
      <c r="CPQ1167" s="86">
        <v>11162110</v>
      </c>
      <c r="CPR1167" s="86">
        <v>11162110</v>
      </c>
      <c r="CPS1167" s="86">
        <v>11162110</v>
      </c>
      <c r="CPT1167" s="86">
        <v>11162110</v>
      </c>
      <c r="CPU1167" s="86">
        <v>11162110</v>
      </c>
      <c r="CPV1167" s="86">
        <v>11162110</v>
      </c>
      <c r="CPW1167" s="86">
        <v>11162110</v>
      </c>
      <c r="CPX1167" s="86">
        <v>11162110</v>
      </c>
      <c r="CPY1167" s="86">
        <v>11162110</v>
      </c>
      <c r="CPZ1167" s="86">
        <v>11162110</v>
      </c>
      <c r="CQA1167" s="86">
        <v>11162110</v>
      </c>
      <c r="CQB1167" s="86">
        <v>11162110</v>
      </c>
      <c r="CQC1167" s="86">
        <v>11162110</v>
      </c>
      <c r="CQD1167" s="86">
        <v>11162110</v>
      </c>
      <c r="CQE1167" s="86">
        <v>11162110</v>
      </c>
      <c r="CQF1167" s="86">
        <v>11162110</v>
      </c>
      <c r="CQG1167" s="86">
        <v>11162110</v>
      </c>
      <c r="CQH1167" s="86">
        <v>11162110</v>
      </c>
      <c r="CQI1167" s="86">
        <v>11162110</v>
      </c>
      <c r="CQJ1167" s="86">
        <v>11162110</v>
      </c>
      <c r="CQK1167" s="86">
        <v>11162110</v>
      </c>
      <c r="CQL1167" s="86">
        <v>11162110</v>
      </c>
      <c r="CQM1167" s="86">
        <v>11162110</v>
      </c>
      <c r="CQN1167" s="86">
        <v>11162110</v>
      </c>
      <c r="CQO1167" s="86">
        <v>11162110</v>
      </c>
      <c r="CQP1167" s="86">
        <v>11162110</v>
      </c>
      <c r="CQQ1167" s="86">
        <v>11162110</v>
      </c>
      <c r="CQR1167" s="86">
        <v>11162110</v>
      </c>
      <c r="CQS1167" s="86">
        <v>11162110</v>
      </c>
      <c r="CQT1167" s="86">
        <v>11162110</v>
      </c>
      <c r="CQU1167" s="86">
        <v>11162110</v>
      </c>
      <c r="CQV1167" s="86">
        <v>11162110</v>
      </c>
      <c r="CQW1167" s="86">
        <v>11162110</v>
      </c>
      <c r="CQX1167" s="86">
        <v>11162110</v>
      </c>
      <c r="CQY1167" s="86">
        <v>11162110</v>
      </c>
      <c r="CQZ1167" s="86">
        <v>11162110</v>
      </c>
      <c r="CRA1167" s="86">
        <v>11162110</v>
      </c>
      <c r="CRB1167" s="86">
        <v>11162110</v>
      </c>
      <c r="CRC1167" s="86">
        <v>11162110</v>
      </c>
      <c r="CRD1167" s="86">
        <v>11162110</v>
      </c>
      <c r="CRE1167" s="86">
        <v>11162110</v>
      </c>
      <c r="CRF1167" s="86">
        <v>11162110</v>
      </c>
      <c r="CRG1167" s="86">
        <v>11162110</v>
      </c>
      <c r="CRH1167" s="86">
        <v>11162110</v>
      </c>
      <c r="CRI1167" s="86">
        <v>11162110</v>
      </c>
      <c r="CRJ1167" s="86">
        <v>11162110</v>
      </c>
      <c r="CRK1167" s="86">
        <v>11162110</v>
      </c>
      <c r="CRL1167" s="86">
        <v>11162110</v>
      </c>
      <c r="CRM1167" s="86">
        <v>11162110</v>
      </c>
      <c r="CRN1167" s="86">
        <v>11162110</v>
      </c>
      <c r="CRO1167" s="86">
        <v>11162110</v>
      </c>
      <c r="CRP1167" s="86">
        <v>11162110</v>
      </c>
      <c r="CRQ1167" s="86">
        <v>11162110</v>
      </c>
      <c r="CRR1167" s="86">
        <v>11162110</v>
      </c>
      <c r="CRS1167" s="86">
        <v>11162110</v>
      </c>
      <c r="CRT1167" s="86">
        <v>11162110</v>
      </c>
      <c r="CRU1167" s="86">
        <v>11162110</v>
      </c>
      <c r="CRV1167" s="86">
        <v>11162110</v>
      </c>
      <c r="CRW1167" s="86">
        <v>11162110</v>
      </c>
      <c r="CRX1167" s="86">
        <v>11162110</v>
      </c>
      <c r="CRY1167" s="86">
        <v>11162110</v>
      </c>
      <c r="CRZ1167" s="86">
        <v>11162110</v>
      </c>
      <c r="CSA1167" s="86">
        <v>11162110</v>
      </c>
      <c r="CSB1167" s="86">
        <v>11162110</v>
      </c>
      <c r="CSC1167" s="86">
        <v>11162110</v>
      </c>
      <c r="CSD1167" s="86">
        <v>11162110</v>
      </c>
      <c r="CSE1167" s="86">
        <v>11162110</v>
      </c>
      <c r="CSF1167" s="86">
        <v>11162110</v>
      </c>
      <c r="CSG1167" s="86">
        <v>11162110</v>
      </c>
      <c r="CSH1167" s="86">
        <v>11162110</v>
      </c>
      <c r="CSI1167" s="86">
        <v>11162110</v>
      </c>
      <c r="CSJ1167" s="86">
        <v>11162110</v>
      </c>
      <c r="CSK1167" s="86">
        <v>11162110</v>
      </c>
      <c r="CSL1167" s="86">
        <v>11162110</v>
      </c>
      <c r="CSM1167" s="86">
        <v>11162110</v>
      </c>
      <c r="CSN1167" s="86">
        <v>11162110</v>
      </c>
      <c r="CSO1167" s="86">
        <v>11162110</v>
      </c>
      <c r="CSP1167" s="86">
        <v>11162110</v>
      </c>
      <c r="CSQ1167" s="86">
        <v>11162110</v>
      </c>
      <c r="CSR1167" s="86">
        <v>11162110</v>
      </c>
      <c r="CSS1167" s="86">
        <v>11162110</v>
      </c>
      <c r="CST1167" s="86">
        <v>11162110</v>
      </c>
      <c r="CSU1167" s="86">
        <v>11162110</v>
      </c>
      <c r="CSV1167" s="86">
        <v>11162110</v>
      </c>
      <c r="CSW1167" s="86">
        <v>11162110</v>
      </c>
      <c r="CSX1167" s="86">
        <v>11162110</v>
      </c>
      <c r="CSY1167" s="86">
        <v>11162110</v>
      </c>
      <c r="CSZ1167" s="86">
        <v>11162110</v>
      </c>
      <c r="CTA1167" s="86">
        <v>11162110</v>
      </c>
      <c r="CTB1167" s="86">
        <v>11162110</v>
      </c>
      <c r="CTC1167" s="86">
        <v>11162110</v>
      </c>
      <c r="CTD1167" s="86">
        <v>11162110</v>
      </c>
      <c r="CTE1167" s="86">
        <v>11162110</v>
      </c>
      <c r="CTF1167" s="86">
        <v>11162110</v>
      </c>
      <c r="CTG1167" s="86">
        <v>11162110</v>
      </c>
      <c r="CTH1167" s="86">
        <v>11162110</v>
      </c>
      <c r="CTI1167" s="86">
        <v>11162110</v>
      </c>
      <c r="CTJ1167" s="86">
        <v>11162110</v>
      </c>
      <c r="CTK1167" s="86">
        <v>11162110</v>
      </c>
      <c r="CTL1167" s="86">
        <v>11162110</v>
      </c>
      <c r="CTM1167" s="86">
        <v>11162110</v>
      </c>
      <c r="CTN1167" s="86">
        <v>11162110</v>
      </c>
      <c r="CTO1167" s="86">
        <v>11162110</v>
      </c>
      <c r="CTP1167" s="86">
        <v>11162110</v>
      </c>
      <c r="CTQ1167" s="86">
        <v>11162110</v>
      </c>
      <c r="CTR1167" s="86">
        <v>11162110</v>
      </c>
      <c r="CTS1167" s="86">
        <v>11162110</v>
      </c>
      <c r="CTT1167" s="86">
        <v>11162110</v>
      </c>
      <c r="CTU1167" s="86">
        <v>11162110</v>
      </c>
      <c r="CTV1167" s="86">
        <v>11162110</v>
      </c>
      <c r="CTW1167" s="86">
        <v>11162110</v>
      </c>
      <c r="CTX1167" s="86">
        <v>11162110</v>
      </c>
      <c r="CTY1167" s="86">
        <v>11162110</v>
      </c>
      <c r="CTZ1167" s="86">
        <v>11162110</v>
      </c>
      <c r="CUA1167" s="86">
        <v>11162110</v>
      </c>
      <c r="CUB1167" s="86">
        <v>11162110</v>
      </c>
      <c r="CUC1167" s="86">
        <v>11162110</v>
      </c>
      <c r="CUD1167" s="86">
        <v>11162110</v>
      </c>
      <c r="CUE1167" s="86">
        <v>11162110</v>
      </c>
      <c r="CUF1167" s="86">
        <v>11162110</v>
      </c>
      <c r="CUG1167" s="86">
        <v>11162110</v>
      </c>
      <c r="CUH1167" s="86">
        <v>11162110</v>
      </c>
      <c r="CUI1167" s="86">
        <v>11162110</v>
      </c>
      <c r="CUJ1167" s="86">
        <v>11162110</v>
      </c>
      <c r="CUK1167" s="86">
        <v>11162110</v>
      </c>
      <c r="CUL1167" s="86">
        <v>11162110</v>
      </c>
      <c r="CUM1167" s="86">
        <v>11162110</v>
      </c>
      <c r="CUN1167" s="86">
        <v>11162110</v>
      </c>
      <c r="CUO1167" s="86">
        <v>11162110</v>
      </c>
      <c r="CUP1167" s="86">
        <v>11162110</v>
      </c>
      <c r="CUQ1167" s="86">
        <v>11162110</v>
      </c>
      <c r="CUR1167" s="86">
        <v>11162110</v>
      </c>
      <c r="CUS1167" s="86">
        <v>11162110</v>
      </c>
      <c r="CUT1167" s="86">
        <v>11162110</v>
      </c>
      <c r="CUU1167" s="86">
        <v>11162110</v>
      </c>
      <c r="CUV1167" s="86">
        <v>11162110</v>
      </c>
      <c r="CUW1167" s="86">
        <v>11162110</v>
      </c>
      <c r="CUX1167" s="86">
        <v>11162110</v>
      </c>
      <c r="CUY1167" s="86">
        <v>11162110</v>
      </c>
      <c r="CUZ1167" s="86">
        <v>11162110</v>
      </c>
      <c r="CVA1167" s="86">
        <v>11162110</v>
      </c>
      <c r="CVB1167" s="86">
        <v>11162110</v>
      </c>
      <c r="CVC1167" s="86">
        <v>11162110</v>
      </c>
      <c r="CVD1167" s="86">
        <v>11162110</v>
      </c>
      <c r="CVE1167" s="86">
        <v>11162110</v>
      </c>
      <c r="CVF1167" s="86">
        <v>11162110</v>
      </c>
      <c r="CVG1167" s="86">
        <v>11162110</v>
      </c>
      <c r="CVH1167" s="86">
        <v>11162110</v>
      </c>
      <c r="CVI1167" s="86">
        <v>11162110</v>
      </c>
      <c r="CVJ1167" s="86">
        <v>11162110</v>
      </c>
      <c r="CVK1167" s="86">
        <v>11162110</v>
      </c>
      <c r="CVL1167" s="86">
        <v>11162110</v>
      </c>
      <c r="CVM1167" s="86">
        <v>11162110</v>
      </c>
      <c r="CVN1167" s="86">
        <v>11162110</v>
      </c>
      <c r="CVO1167" s="86">
        <v>11162110</v>
      </c>
      <c r="CVP1167" s="86">
        <v>11162110</v>
      </c>
      <c r="CVQ1167" s="86">
        <v>11162110</v>
      </c>
      <c r="CVR1167" s="86">
        <v>11162110</v>
      </c>
      <c r="CVS1167" s="86">
        <v>11162110</v>
      </c>
      <c r="CVT1167" s="86">
        <v>11162110</v>
      </c>
      <c r="CVU1167" s="86">
        <v>11162110</v>
      </c>
      <c r="CVV1167" s="86">
        <v>11162110</v>
      </c>
      <c r="CVW1167" s="86">
        <v>11162110</v>
      </c>
      <c r="CVX1167" s="86">
        <v>11162110</v>
      </c>
      <c r="CVY1167" s="86">
        <v>11162110</v>
      </c>
      <c r="CVZ1167" s="86">
        <v>11162110</v>
      </c>
      <c r="CWA1167" s="86">
        <v>11162110</v>
      </c>
      <c r="CWB1167" s="86">
        <v>11162110</v>
      </c>
      <c r="CWC1167" s="86">
        <v>11162110</v>
      </c>
      <c r="CWD1167" s="86">
        <v>11162110</v>
      </c>
      <c r="CWE1167" s="86">
        <v>11162110</v>
      </c>
      <c r="CWF1167" s="86">
        <v>11162110</v>
      </c>
      <c r="CWG1167" s="86">
        <v>11162110</v>
      </c>
      <c r="CWH1167" s="86">
        <v>11162110</v>
      </c>
      <c r="CWI1167" s="86">
        <v>11162110</v>
      </c>
      <c r="CWJ1167" s="86">
        <v>11162110</v>
      </c>
      <c r="CWK1167" s="86">
        <v>11162110</v>
      </c>
      <c r="CWL1167" s="86">
        <v>11162110</v>
      </c>
      <c r="CWM1167" s="86">
        <v>11162110</v>
      </c>
      <c r="CWN1167" s="86">
        <v>11162110</v>
      </c>
      <c r="CWO1167" s="86">
        <v>11162110</v>
      </c>
      <c r="CWP1167" s="86">
        <v>11162110</v>
      </c>
      <c r="CWQ1167" s="86">
        <v>11162110</v>
      </c>
      <c r="CWR1167" s="86">
        <v>11162110</v>
      </c>
      <c r="CWS1167" s="86">
        <v>11162110</v>
      </c>
      <c r="CWT1167" s="86">
        <v>11162110</v>
      </c>
      <c r="CWU1167" s="86">
        <v>11162110</v>
      </c>
      <c r="CWV1167" s="86">
        <v>11162110</v>
      </c>
      <c r="CWW1167" s="86">
        <v>11162110</v>
      </c>
      <c r="CWX1167" s="86">
        <v>11162110</v>
      </c>
      <c r="CWY1167" s="86">
        <v>11162110</v>
      </c>
      <c r="CWZ1167" s="86">
        <v>11162110</v>
      </c>
      <c r="CXA1167" s="86">
        <v>11162110</v>
      </c>
      <c r="CXB1167" s="86">
        <v>11162110</v>
      </c>
      <c r="CXC1167" s="86">
        <v>11162110</v>
      </c>
      <c r="CXD1167" s="86">
        <v>11162110</v>
      </c>
      <c r="CXE1167" s="86">
        <v>11162110</v>
      </c>
      <c r="CXF1167" s="86">
        <v>11162110</v>
      </c>
      <c r="CXG1167" s="86">
        <v>11162110</v>
      </c>
      <c r="CXH1167" s="86">
        <v>11162110</v>
      </c>
      <c r="CXI1167" s="86">
        <v>11162110</v>
      </c>
      <c r="CXJ1167" s="86">
        <v>11162110</v>
      </c>
      <c r="CXK1167" s="86">
        <v>11162110</v>
      </c>
      <c r="CXL1167" s="86">
        <v>11162110</v>
      </c>
      <c r="CXM1167" s="86">
        <v>11162110</v>
      </c>
      <c r="CXN1167" s="86">
        <v>11162110</v>
      </c>
      <c r="CXO1167" s="86">
        <v>11162110</v>
      </c>
      <c r="CXP1167" s="86">
        <v>11162110</v>
      </c>
      <c r="CXQ1167" s="86">
        <v>11162110</v>
      </c>
      <c r="CXR1167" s="86">
        <v>11162110</v>
      </c>
      <c r="CXS1167" s="86">
        <v>11162110</v>
      </c>
      <c r="CXT1167" s="86">
        <v>11162110</v>
      </c>
      <c r="CXU1167" s="86">
        <v>11162110</v>
      </c>
      <c r="CXV1167" s="86">
        <v>11162110</v>
      </c>
      <c r="CXW1167" s="86">
        <v>11162110</v>
      </c>
      <c r="CXX1167" s="86">
        <v>11162110</v>
      </c>
      <c r="CXY1167" s="86">
        <v>11162110</v>
      </c>
      <c r="CXZ1167" s="86">
        <v>11162110</v>
      </c>
      <c r="CYA1167" s="86">
        <v>11162110</v>
      </c>
      <c r="CYB1167" s="86">
        <v>11162110</v>
      </c>
      <c r="CYC1167" s="86">
        <v>11162110</v>
      </c>
      <c r="CYD1167" s="86">
        <v>11162110</v>
      </c>
      <c r="CYE1167" s="86">
        <v>11162110</v>
      </c>
      <c r="CYF1167" s="86">
        <v>11162110</v>
      </c>
      <c r="CYG1167" s="86">
        <v>11162110</v>
      </c>
      <c r="CYH1167" s="86">
        <v>11162110</v>
      </c>
      <c r="CYI1167" s="86">
        <v>11162110</v>
      </c>
      <c r="CYJ1167" s="86">
        <v>11162110</v>
      </c>
      <c r="CYK1167" s="86">
        <v>11162110</v>
      </c>
      <c r="CYL1167" s="86">
        <v>11162110</v>
      </c>
      <c r="CYM1167" s="86">
        <v>11162110</v>
      </c>
      <c r="CYN1167" s="86">
        <v>11162110</v>
      </c>
      <c r="CYO1167" s="86">
        <v>11162110</v>
      </c>
      <c r="CYP1167" s="86">
        <v>11162110</v>
      </c>
      <c r="CYQ1167" s="86">
        <v>11162110</v>
      </c>
      <c r="CYR1167" s="86">
        <v>11162110</v>
      </c>
      <c r="CYS1167" s="86">
        <v>11162110</v>
      </c>
      <c r="CYT1167" s="86">
        <v>11162110</v>
      </c>
      <c r="CYU1167" s="86">
        <v>11162110</v>
      </c>
      <c r="CYV1167" s="86">
        <v>11162110</v>
      </c>
      <c r="CYW1167" s="86">
        <v>11162110</v>
      </c>
      <c r="CYX1167" s="86">
        <v>11162110</v>
      </c>
      <c r="CYY1167" s="86">
        <v>11162110</v>
      </c>
      <c r="CYZ1167" s="86">
        <v>11162110</v>
      </c>
      <c r="CZA1167" s="86">
        <v>11162110</v>
      </c>
      <c r="CZB1167" s="86">
        <v>11162110</v>
      </c>
      <c r="CZC1167" s="86">
        <v>11162110</v>
      </c>
      <c r="CZD1167" s="86">
        <v>11162110</v>
      </c>
      <c r="CZE1167" s="86">
        <v>11162110</v>
      </c>
      <c r="CZF1167" s="86">
        <v>11162110</v>
      </c>
      <c r="CZG1167" s="86">
        <v>11162110</v>
      </c>
      <c r="CZH1167" s="86">
        <v>11162110</v>
      </c>
      <c r="CZI1167" s="86">
        <v>11162110</v>
      </c>
      <c r="CZJ1167" s="86">
        <v>11162110</v>
      </c>
      <c r="CZK1167" s="86">
        <v>11162110</v>
      </c>
      <c r="CZL1167" s="86">
        <v>11162110</v>
      </c>
      <c r="CZM1167" s="86">
        <v>11162110</v>
      </c>
      <c r="CZN1167" s="86">
        <v>11162110</v>
      </c>
      <c r="CZO1167" s="86">
        <v>11162110</v>
      </c>
      <c r="CZP1167" s="86">
        <v>11162110</v>
      </c>
      <c r="CZQ1167" s="86">
        <v>11162110</v>
      </c>
      <c r="CZR1167" s="86">
        <v>11162110</v>
      </c>
      <c r="CZS1167" s="86">
        <v>11162110</v>
      </c>
      <c r="CZT1167" s="86">
        <v>11162110</v>
      </c>
      <c r="CZU1167" s="86">
        <v>11162110</v>
      </c>
      <c r="CZV1167" s="86">
        <v>11162110</v>
      </c>
      <c r="CZW1167" s="86">
        <v>11162110</v>
      </c>
      <c r="CZX1167" s="86">
        <v>11162110</v>
      </c>
      <c r="CZY1167" s="86">
        <v>11162110</v>
      </c>
      <c r="CZZ1167" s="86">
        <v>11162110</v>
      </c>
      <c r="DAA1167" s="86">
        <v>11162110</v>
      </c>
      <c r="DAB1167" s="86">
        <v>11162110</v>
      </c>
      <c r="DAC1167" s="86">
        <v>11162110</v>
      </c>
      <c r="DAD1167" s="86">
        <v>11162110</v>
      </c>
      <c r="DAE1167" s="86">
        <v>11162110</v>
      </c>
      <c r="DAF1167" s="86">
        <v>11162110</v>
      </c>
      <c r="DAG1167" s="86">
        <v>11162110</v>
      </c>
      <c r="DAH1167" s="86">
        <v>11162110</v>
      </c>
      <c r="DAI1167" s="86">
        <v>11162110</v>
      </c>
      <c r="DAJ1167" s="86">
        <v>11162110</v>
      </c>
      <c r="DAK1167" s="86">
        <v>11162110</v>
      </c>
      <c r="DAL1167" s="86">
        <v>11162110</v>
      </c>
      <c r="DAM1167" s="86">
        <v>11162110</v>
      </c>
      <c r="DAN1167" s="86">
        <v>11162110</v>
      </c>
      <c r="DAO1167" s="86">
        <v>11162110</v>
      </c>
      <c r="DAP1167" s="86">
        <v>11162110</v>
      </c>
      <c r="DAQ1167" s="86">
        <v>11162110</v>
      </c>
      <c r="DAR1167" s="86">
        <v>11162110</v>
      </c>
      <c r="DAS1167" s="86">
        <v>11162110</v>
      </c>
      <c r="DAT1167" s="86">
        <v>11162110</v>
      </c>
      <c r="DAU1167" s="86">
        <v>11162110</v>
      </c>
      <c r="DAV1167" s="86">
        <v>11162110</v>
      </c>
      <c r="DAW1167" s="86">
        <v>11162110</v>
      </c>
      <c r="DAX1167" s="86">
        <v>11162110</v>
      </c>
      <c r="DAY1167" s="86">
        <v>11162110</v>
      </c>
      <c r="DAZ1167" s="86">
        <v>11162110</v>
      </c>
      <c r="DBA1167" s="86">
        <v>11162110</v>
      </c>
      <c r="DBB1167" s="86">
        <v>11162110</v>
      </c>
      <c r="DBC1167" s="86">
        <v>11162110</v>
      </c>
      <c r="DBD1167" s="86">
        <v>11162110</v>
      </c>
      <c r="DBE1167" s="86">
        <v>11162110</v>
      </c>
      <c r="DBF1167" s="86">
        <v>11162110</v>
      </c>
      <c r="DBG1167" s="86">
        <v>11162110</v>
      </c>
      <c r="DBH1167" s="86">
        <v>11162110</v>
      </c>
      <c r="DBI1167" s="86">
        <v>11162110</v>
      </c>
      <c r="DBJ1167" s="86">
        <v>11162110</v>
      </c>
      <c r="DBK1167" s="86">
        <v>11162110</v>
      </c>
      <c r="DBL1167" s="86">
        <v>11162110</v>
      </c>
      <c r="DBM1167" s="86">
        <v>11162110</v>
      </c>
      <c r="DBN1167" s="86">
        <v>11162110</v>
      </c>
      <c r="DBO1167" s="86">
        <v>11162110</v>
      </c>
      <c r="DBP1167" s="86">
        <v>11162110</v>
      </c>
      <c r="DBQ1167" s="86">
        <v>11162110</v>
      </c>
      <c r="DBR1167" s="86">
        <v>11162110</v>
      </c>
      <c r="DBS1167" s="86">
        <v>11162110</v>
      </c>
      <c r="DBT1167" s="86">
        <v>11162110</v>
      </c>
      <c r="DBU1167" s="86">
        <v>11162110</v>
      </c>
      <c r="DBV1167" s="86">
        <v>11162110</v>
      </c>
      <c r="DBW1167" s="86">
        <v>11162110</v>
      </c>
      <c r="DBX1167" s="86">
        <v>11162110</v>
      </c>
      <c r="DBY1167" s="86">
        <v>11162110</v>
      </c>
      <c r="DBZ1167" s="86">
        <v>11162110</v>
      </c>
      <c r="DCA1167" s="86">
        <v>11162110</v>
      </c>
      <c r="DCB1167" s="86">
        <v>11162110</v>
      </c>
      <c r="DCC1167" s="86">
        <v>11162110</v>
      </c>
      <c r="DCD1167" s="86">
        <v>11162110</v>
      </c>
      <c r="DCE1167" s="86">
        <v>11162110</v>
      </c>
      <c r="DCF1167" s="86">
        <v>11162110</v>
      </c>
      <c r="DCG1167" s="86">
        <v>11162110</v>
      </c>
      <c r="DCH1167" s="86">
        <v>11162110</v>
      </c>
      <c r="DCI1167" s="86">
        <v>11162110</v>
      </c>
      <c r="DCJ1167" s="86">
        <v>11162110</v>
      </c>
      <c r="DCK1167" s="86">
        <v>11162110</v>
      </c>
      <c r="DCL1167" s="86">
        <v>11162110</v>
      </c>
      <c r="DCM1167" s="86">
        <v>11162110</v>
      </c>
      <c r="DCN1167" s="86">
        <v>11162110</v>
      </c>
      <c r="DCO1167" s="86">
        <v>11162110</v>
      </c>
      <c r="DCP1167" s="86">
        <v>11162110</v>
      </c>
      <c r="DCQ1167" s="86">
        <v>11162110</v>
      </c>
      <c r="DCR1167" s="86">
        <v>11162110</v>
      </c>
      <c r="DCS1167" s="86">
        <v>11162110</v>
      </c>
      <c r="DCT1167" s="86">
        <v>11162110</v>
      </c>
      <c r="DCU1167" s="86">
        <v>11162110</v>
      </c>
      <c r="DCV1167" s="86">
        <v>11162110</v>
      </c>
      <c r="DCW1167" s="86">
        <v>11162110</v>
      </c>
      <c r="DCX1167" s="86">
        <v>11162110</v>
      </c>
      <c r="DCY1167" s="86">
        <v>11162110</v>
      </c>
      <c r="DCZ1167" s="86">
        <v>11162110</v>
      </c>
      <c r="DDA1167" s="86">
        <v>11162110</v>
      </c>
      <c r="DDB1167" s="86">
        <v>11162110</v>
      </c>
      <c r="DDC1167" s="86">
        <v>11162110</v>
      </c>
      <c r="DDD1167" s="86">
        <v>11162110</v>
      </c>
      <c r="DDE1167" s="86">
        <v>11162110</v>
      </c>
      <c r="DDF1167" s="86">
        <v>11162110</v>
      </c>
      <c r="DDG1167" s="86">
        <v>11162110</v>
      </c>
      <c r="DDH1167" s="86">
        <v>11162110</v>
      </c>
      <c r="DDI1167" s="86">
        <v>11162110</v>
      </c>
      <c r="DDJ1167" s="86">
        <v>11162110</v>
      </c>
      <c r="DDK1167" s="86">
        <v>11162110</v>
      </c>
      <c r="DDL1167" s="86">
        <v>11162110</v>
      </c>
      <c r="DDM1167" s="86">
        <v>11162110</v>
      </c>
      <c r="DDN1167" s="86">
        <v>11162110</v>
      </c>
      <c r="DDO1167" s="86">
        <v>11162110</v>
      </c>
      <c r="DDP1167" s="86">
        <v>11162110</v>
      </c>
      <c r="DDQ1167" s="86">
        <v>11162110</v>
      </c>
      <c r="DDR1167" s="86">
        <v>11162110</v>
      </c>
      <c r="DDS1167" s="86">
        <v>11162110</v>
      </c>
      <c r="DDT1167" s="86">
        <v>11162110</v>
      </c>
      <c r="DDU1167" s="86">
        <v>11162110</v>
      </c>
      <c r="DDV1167" s="86">
        <v>11162110</v>
      </c>
      <c r="DDW1167" s="86">
        <v>11162110</v>
      </c>
      <c r="DDX1167" s="86">
        <v>11162110</v>
      </c>
      <c r="DDY1167" s="86">
        <v>11162110</v>
      </c>
      <c r="DDZ1167" s="86">
        <v>11162110</v>
      </c>
      <c r="DEA1167" s="86">
        <v>11162110</v>
      </c>
      <c r="DEB1167" s="86">
        <v>11162110</v>
      </c>
      <c r="DEC1167" s="86">
        <v>11162110</v>
      </c>
      <c r="DED1167" s="86">
        <v>11162110</v>
      </c>
      <c r="DEE1167" s="86">
        <v>11162110</v>
      </c>
      <c r="DEF1167" s="86">
        <v>11162110</v>
      </c>
      <c r="DEG1167" s="86">
        <v>11162110</v>
      </c>
      <c r="DEH1167" s="86">
        <v>11162110</v>
      </c>
      <c r="DEI1167" s="86">
        <v>11162110</v>
      </c>
      <c r="DEJ1167" s="86">
        <v>11162110</v>
      </c>
      <c r="DEK1167" s="86">
        <v>11162110</v>
      </c>
      <c r="DEL1167" s="86">
        <v>11162110</v>
      </c>
      <c r="DEM1167" s="86">
        <v>11162110</v>
      </c>
      <c r="DEN1167" s="86">
        <v>11162110</v>
      </c>
      <c r="DEO1167" s="86">
        <v>11162110</v>
      </c>
      <c r="DEP1167" s="86">
        <v>11162110</v>
      </c>
      <c r="DEQ1167" s="86">
        <v>11162110</v>
      </c>
      <c r="DER1167" s="86">
        <v>11162110</v>
      </c>
      <c r="DES1167" s="86">
        <v>11162110</v>
      </c>
      <c r="DET1167" s="86">
        <v>11162110</v>
      </c>
      <c r="DEU1167" s="86">
        <v>11162110</v>
      </c>
      <c r="DEV1167" s="86">
        <v>11162110</v>
      </c>
      <c r="DEW1167" s="86">
        <v>11162110</v>
      </c>
      <c r="DEX1167" s="86">
        <v>11162110</v>
      </c>
      <c r="DEY1167" s="86">
        <v>11162110</v>
      </c>
      <c r="DEZ1167" s="86">
        <v>11162110</v>
      </c>
      <c r="DFA1167" s="86">
        <v>11162110</v>
      </c>
      <c r="DFB1167" s="86">
        <v>11162110</v>
      </c>
      <c r="DFC1167" s="86">
        <v>11162110</v>
      </c>
      <c r="DFD1167" s="86">
        <v>11162110</v>
      </c>
      <c r="DFE1167" s="86">
        <v>11162110</v>
      </c>
      <c r="DFF1167" s="86">
        <v>11162110</v>
      </c>
      <c r="DFG1167" s="86">
        <v>11162110</v>
      </c>
      <c r="DFH1167" s="86">
        <v>11162110</v>
      </c>
      <c r="DFI1167" s="86">
        <v>11162110</v>
      </c>
      <c r="DFJ1167" s="86">
        <v>11162110</v>
      </c>
      <c r="DFK1167" s="86">
        <v>11162110</v>
      </c>
      <c r="DFL1167" s="86">
        <v>11162110</v>
      </c>
      <c r="DFM1167" s="86">
        <v>11162110</v>
      </c>
      <c r="DFN1167" s="86">
        <v>11162110</v>
      </c>
      <c r="DFO1167" s="86">
        <v>11162110</v>
      </c>
      <c r="DFP1167" s="86">
        <v>11162110</v>
      </c>
      <c r="DFQ1167" s="86">
        <v>11162110</v>
      </c>
      <c r="DFR1167" s="86">
        <v>11162110</v>
      </c>
      <c r="DFS1167" s="86">
        <v>11162110</v>
      </c>
      <c r="DFT1167" s="86">
        <v>11162110</v>
      </c>
      <c r="DFU1167" s="86">
        <v>11162110</v>
      </c>
      <c r="DFV1167" s="86">
        <v>11162110</v>
      </c>
      <c r="DFW1167" s="86">
        <v>11162110</v>
      </c>
      <c r="DFX1167" s="86">
        <v>11162110</v>
      </c>
      <c r="DFY1167" s="86">
        <v>11162110</v>
      </c>
      <c r="DFZ1167" s="86">
        <v>11162110</v>
      </c>
      <c r="DGA1167" s="86">
        <v>11162110</v>
      </c>
      <c r="DGB1167" s="86">
        <v>11162110</v>
      </c>
      <c r="DGC1167" s="86">
        <v>11162110</v>
      </c>
      <c r="DGD1167" s="86">
        <v>11162110</v>
      </c>
      <c r="DGE1167" s="86">
        <v>11162110</v>
      </c>
      <c r="DGF1167" s="86">
        <v>11162110</v>
      </c>
      <c r="DGG1167" s="86">
        <v>11162110</v>
      </c>
      <c r="DGH1167" s="86">
        <v>11162110</v>
      </c>
      <c r="DGI1167" s="86">
        <v>11162110</v>
      </c>
      <c r="DGJ1167" s="86">
        <v>11162110</v>
      </c>
      <c r="DGK1167" s="86">
        <v>11162110</v>
      </c>
      <c r="DGL1167" s="86">
        <v>11162110</v>
      </c>
      <c r="DGM1167" s="86">
        <v>11162110</v>
      </c>
      <c r="DGN1167" s="86">
        <v>11162110</v>
      </c>
      <c r="DGO1167" s="86">
        <v>11162110</v>
      </c>
      <c r="DGP1167" s="86">
        <v>11162110</v>
      </c>
      <c r="DGQ1167" s="86">
        <v>11162110</v>
      </c>
      <c r="DGR1167" s="86">
        <v>11162110</v>
      </c>
      <c r="DGS1167" s="86">
        <v>11162110</v>
      </c>
      <c r="DGT1167" s="86">
        <v>11162110</v>
      </c>
      <c r="DGU1167" s="86">
        <v>11162110</v>
      </c>
      <c r="DGV1167" s="86">
        <v>11162110</v>
      </c>
      <c r="DGW1167" s="86">
        <v>11162110</v>
      </c>
      <c r="DGX1167" s="86">
        <v>11162110</v>
      </c>
      <c r="DGY1167" s="86">
        <v>11162110</v>
      </c>
      <c r="DGZ1167" s="86">
        <v>11162110</v>
      </c>
      <c r="DHA1167" s="86">
        <v>11162110</v>
      </c>
      <c r="DHB1167" s="86">
        <v>11162110</v>
      </c>
      <c r="DHC1167" s="86">
        <v>11162110</v>
      </c>
      <c r="DHD1167" s="86">
        <v>11162110</v>
      </c>
      <c r="DHE1167" s="86">
        <v>11162110</v>
      </c>
      <c r="DHF1167" s="86">
        <v>11162110</v>
      </c>
      <c r="DHG1167" s="86">
        <v>11162110</v>
      </c>
      <c r="DHH1167" s="86">
        <v>11162110</v>
      </c>
      <c r="DHI1167" s="86">
        <v>11162110</v>
      </c>
      <c r="DHJ1167" s="86">
        <v>11162110</v>
      </c>
      <c r="DHK1167" s="86">
        <v>11162110</v>
      </c>
      <c r="DHL1167" s="86">
        <v>11162110</v>
      </c>
      <c r="DHM1167" s="86">
        <v>11162110</v>
      </c>
      <c r="DHN1167" s="86">
        <v>11162110</v>
      </c>
      <c r="DHO1167" s="86">
        <v>11162110</v>
      </c>
      <c r="DHP1167" s="86">
        <v>11162110</v>
      </c>
      <c r="DHQ1167" s="86">
        <v>11162110</v>
      </c>
      <c r="DHR1167" s="86">
        <v>11162110</v>
      </c>
      <c r="DHS1167" s="86">
        <v>11162110</v>
      </c>
      <c r="DHT1167" s="86">
        <v>11162110</v>
      </c>
      <c r="DHU1167" s="86">
        <v>11162110</v>
      </c>
      <c r="DHV1167" s="86">
        <v>11162110</v>
      </c>
      <c r="DHW1167" s="86">
        <v>11162110</v>
      </c>
      <c r="DHX1167" s="86">
        <v>11162110</v>
      </c>
      <c r="DHY1167" s="86">
        <v>11162110</v>
      </c>
      <c r="DHZ1167" s="86">
        <v>11162110</v>
      </c>
      <c r="DIA1167" s="86">
        <v>11162110</v>
      </c>
      <c r="DIB1167" s="86">
        <v>11162110</v>
      </c>
      <c r="DIC1167" s="86">
        <v>11162110</v>
      </c>
      <c r="DID1167" s="86">
        <v>11162110</v>
      </c>
      <c r="DIE1167" s="86">
        <v>11162110</v>
      </c>
      <c r="DIF1167" s="86">
        <v>11162110</v>
      </c>
      <c r="DIG1167" s="86">
        <v>11162110</v>
      </c>
      <c r="DIH1167" s="86">
        <v>11162110</v>
      </c>
      <c r="DII1167" s="86">
        <v>11162110</v>
      </c>
      <c r="DIJ1167" s="86">
        <v>11162110</v>
      </c>
      <c r="DIK1167" s="86">
        <v>11162110</v>
      </c>
      <c r="DIL1167" s="86">
        <v>11162110</v>
      </c>
      <c r="DIM1167" s="86">
        <v>11162110</v>
      </c>
      <c r="DIN1167" s="86">
        <v>11162110</v>
      </c>
      <c r="DIO1167" s="86">
        <v>11162110</v>
      </c>
      <c r="DIP1167" s="86">
        <v>11162110</v>
      </c>
      <c r="DIQ1167" s="86">
        <v>11162110</v>
      </c>
      <c r="DIR1167" s="86">
        <v>11162110</v>
      </c>
      <c r="DIS1167" s="86">
        <v>11162110</v>
      </c>
      <c r="DIT1167" s="86">
        <v>11162110</v>
      </c>
      <c r="DIU1167" s="86">
        <v>11162110</v>
      </c>
      <c r="DIV1167" s="86">
        <v>11162110</v>
      </c>
      <c r="DIW1167" s="86">
        <v>11162110</v>
      </c>
      <c r="DIX1167" s="86">
        <v>11162110</v>
      </c>
      <c r="DIY1167" s="86">
        <v>11162110</v>
      </c>
      <c r="DIZ1167" s="86">
        <v>11162110</v>
      </c>
      <c r="DJA1167" s="86">
        <v>11162110</v>
      </c>
      <c r="DJB1167" s="86">
        <v>11162110</v>
      </c>
      <c r="DJC1167" s="86">
        <v>11162110</v>
      </c>
      <c r="DJD1167" s="86">
        <v>11162110</v>
      </c>
      <c r="DJE1167" s="86">
        <v>11162110</v>
      </c>
      <c r="DJF1167" s="86">
        <v>11162110</v>
      </c>
      <c r="DJG1167" s="86">
        <v>11162110</v>
      </c>
      <c r="DJH1167" s="86">
        <v>11162110</v>
      </c>
      <c r="DJI1167" s="86">
        <v>11162110</v>
      </c>
      <c r="DJJ1167" s="86">
        <v>11162110</v>
      </c>
      <c r="DJK1167" s="86">
        <v>11162110</v>
      </c>
      <c r="DJL1167" s="86">
        <v>11162110</v>
      </c>
      <c r="DJM1167" s="86">
        <v>11162110</v>
      </c>
      <c r="DJN1167" s="86">
        <v>11162110</v>
      </c>
      <c r="DJO1167" s="86">
        <v>11162110</v>
      </c>
      <c r="DJP1167" s="86">
        <v>11162110</v>
      </c>
      <c r="DJQ1167" s="86">
        <v>11162110</v>
      </c>
      <c r="DJR1167" s="86">
        <v>11162110</v>
      </c>
      <c r="DJS1167" s="86">
        <v>11162110</v>
      </c>
      <c r="DJT1167" s="86">
        <v>11162110</v>
      </c>
      <c r="DJU1167" s="86">
        <v>11162110</v>
      </c>
      <c r="DJV1167" s="86">
        <v>11162110</v>
      </c>
      <c r="DJW1167" s="86">
        <v>11162110</v>
      </c>
      <c r="DJX1167" s="86">
        <v>11162110</v>
      </c>
      <c r="DJY1167" s="86">
        <v>11162110</v>
      </c>
      <c r="DJZ1167" s="86">
        <v>11162110</v>
      </c>
      <c r="DKA1167" s="86">
        <v>11162110</v>
      </c>
      <c r="DKB1167" s="86">
        <v>11162110</v>
      </c>
      <c r="DKC1167" s="86">
        <v>11162110</v>
      </c>
      <c r="DKD1167" s="86">
        <v>11162110</v>
      </c>
      <c r="DKE1167" s="86">
        <v>11162110</v>
      </c>
      <c r="DKF1167" s="86">
        <v>11162110</v>
      </c>
      <c r="DKG1167" s="86">
        <v>11162110</v>
      </c>
      <c r="DKH1167" s="86">
        <v>11162110</v>
      </c>
      <c r="DKI1167" s="86">
        <v>11162110</v>
      </c>
      <c r="DKJ1167" s="86">
        <v>11162110</v>
      </c>
      <c r="DKK1167" s="86">
        <v>11162110</v>
      </c>
      <c r="DKL1167" s="86">
        <v>11162110</v>
      </c>
      <c r="DKM1167" s="86">
        <v>11162110</v>
      </c>
      <c r="DKN1167" s="86">
        <v>11162110</v>
      </c>
      <c r="DKO1167" s="86">
        <v>11162110</v>
      </c>
      <c r="DKP1167" s="86">
        <v>11162110</v>
      </c>
      <c r="DKQ1167" s="86">
        <v>11162110</v>
      </c>
      <c r="DKR1167" s="86">
        <v>11162110</v>
      </c>
      <c r="DKS1167" s="86">
        <v>11162110</v>
      </c>
      <c r="DKT1167" s="86">
        <v>11162110</v>
      </c>
      <c r="DKU1167" s="86">
        <v>11162110</v>
      </c>
      <c r="DKV1167" s="86">
        <v>11162110</v>
      </c>
      <c r="DKW1167" s="86">
        <v>11162110</v>
      </c>
      <c r="DKX1167" s="86">
        <v>11162110</v>
      </c>
      <c r="DKY1167" s="86">
        <v>11162110</v>
      </c>
      <c r="DKZ1167" s="86">
        <v>11162110</v>
      </c>
      <c r="DLA1167" s="86">
        <v>11162110</v>
      </c>
      <c r="DLB1167" s="86">
        <v>11162110</v>
      </c>
      <c r="DLC1167" s="86">
        <v>11162110</v>
      </c>
      <c r="DLD1167" s="86">
        <v>11162110</v>
      </c>
      <c r="DLE1167" s="86">
        <v>11162110</v>
      </c>
      <c r="DLF1167" s="86">
        <v>11162110</v>
      </c>
      <c r="DLG1167" s="86">
        <v>11162110</v>
      </c>
      <c r="DLH1167" s="86">
        <v>11162110</v>
      </c>
      <c r="DLI1167" s="86">
        <v>11162110</v>
      </c>
      <c r="DLJ1167" s="86">
        <v>11162110</v>
      </c>
      <c r="DLK1167" s="86">
        <v>11162110</v>
      </c>
      <c r="DLL1167" s="86">
        <v>11162110</v>
      </c>
      <c r="DLM1167" s="86">
        <v>11162110</v>
      </c>
      <c r="DLN1167" s="86">
        <v>11162110</v>
      </c>
      <c r="DLO1167" s="86">
        <v>11162110</v>
      </c>
      <c r="DLP1167" s="86">
        <v>11162110</v>
      </c>
      <c r="DLQ1167" s="86">
        <v>11162110</v>
      </c>
      <c r="DLR1167" s="86">
        <v>11162110</v>
      </c>
      <c r="DLS1167" s="86">
        <v>11162110</v>
      </c>
      <c r="DLT1167" s="86">
        <v>11162110</v>
      </c>
      <c r="DLU1167" s="86">
        <v>11162110</v>
      </c>
      <c r="DLV1167" s="86">
        <v>11162110</v>
      </c>
      <c r="DLW1167" s="86">
        <v>11162110</v>
      </c>
      <c r="DLX1167" s="86">
        <v>11162110</v>
      </c>
      <c r="DLY1167" s="86">
        <v>11162110</v>
      </c>
      <c r="DLZ1167" s="86">
        <v>11162110</v>
      </c>
      <c r="DMA1167" s="86">
        <v>11162110</v>
      </c>
      <c r="DMB1167" s="86">
        <v>11162110</v>
      </c>
      <c r="DMC1167" s="86">
        <v>11162110</v>
      </c>
      <c r="DMD1167" s="86">
        <v>11162110</v>
      </c>
      <c r="DME1167" s="86">
        <v>11162110</v>
      </c>
      <c r="DMF1167" s="86">
        <v>11162110</v>
      </c>
      <c r="DMG1167" s="86">
        <v>11162110</v>
      </c>
      <c r="DMH1167" s="86">
        <v>11162110</v>
      </c>
      <c r="DMI1167" s="86">
        <v>11162110</v>
      </c>
      <c r="DMJ1167" s="86">
        <v>11162110</v>
      </c>
      <c r="DMK1167" s="86">
        <v>11162110</v>
      </c>
      <c r="DML1167" s="86">
        <v>11162110</v>
      </c>
      <c r="DMM1167" s="86">
        <v>11162110</v>
      </c>
      <c r="DMN1167" s="86">
        <v>11162110</v>
      </c>
      <c r="DMO1167" s="86">
        <v>11162110</v>
      </c>
      <c r="DMP1167" s="86">
        <v>11162110</v>
      </c>
      <c r="DMQ1167" s="86">
        <v>11162110</v>
      </c>
      <c r="DMR1167" s="86">
        <v>11162110</v>
      </c>
      <c r="DMS1167" s="86">
        <v>11162110</v>
      </c>
      <c r="DMT1167" s="86">
        <v>11162110</v>
      </c>
      <c r="DMU1167" s="86">
        <v>11162110</v>
      </c>
      <c r="DMV1167" s="86">
        <v>11162110</v>
      </c>
      <c r="DMW1167" s="86">
        <v>11162110</v>
      </c>
      <c r="DMX1167" s="86">
        <v>11162110</v>
      </c>
      <c r="DMY1167" s="86">
        <v>11162110</v>
      </c>
      <c r="DMZ1167" s="86">
        <v>11162110</v>
      </c>
      <c r="DNA1167" s="86">
        <v>11162110</v>
      </c>
      <c r="DNB1167" s="86">
        <v>11162110</v>
      </c>
      <c r="DNC1167" s="86">
        <v>11162110</v>
      </c>
      <c r="DND1167" s="86">
        <v>11162110</v>
      </c>
      <c r="DNE1167" s="86">
        <v>11162110</v>
      </c>
      <c r="DNF1167" s="86">
        <v>11162110</v>
      </c>
      <c r="DNG1167" s="86">
        <v>11162110</v>
      </c>
      <c r="DNH1167" s="86">
        <v>11162110</v>
      </c>
      <c r="DNI1167" s="86">
        <v>11162110</v>
      </c>
      <c r="DNJ1167" s="86">
        <v>11162110</v>
      </c>
      <c r="DNK1167" s="86">
        <v>11162110</v>
      </c>
      <c r="DNL1167" s="86">
        <v>11162110</v>
      </c>
      <c r="DNM1167" s="86">
        <v>11162110</v>
      </c>
      <c r="DNN1167" s="86">
        <v>11162110</v>
      </c>
      <c r="DNO1167" s="86">
        <v>11162110</v>
      </c>
      <c r="DNP1167" s="86">
        <v>11162110</v>
      </c>
      <c r="DNQ1167" s="86">
        <v>11162110</v>
      </c>
      <c r="DNR1167" s="86">
        <v>11162110</v>
      </c>
      <c r="DNS1167" s="86">
        <v>11162110</v>
      </c>
      <c r="DNT1167" s="86">
        <v>11162110</v>
      </c>
      <c r="DNU1167" s="86">
        <v>11162110</v>
      </c>
      <c r="DNV1167" s="86">
        <v>11162110</v>
      </c>
      <c r="DNW1167" s="86">
        <v>11162110</v>
      </c>
      <c r="DNX1167" s="86">
        <v>11162110</v>
      </c>
      <c r="DNY1167" s="86">
        <v>11162110</v>
      </c>
      <c r="DNZ1167" s="86">
        <v>11162110</v>
      </c>
      <c r="DOA1167" s="86">
        <v>11162110</v>
      </c>
      <c r="DOB1167" s="86">
        <v>11162110</v>
      </c>
      <c r="DOC1167" s="86">
        <v>11162110</v>
      </c>
      <c r="DOD1167" s="86">
        <v>11162110</v>
      </c>
      <c r="DOE1167" s="86">
        <v>11162110</v>
      </c>
      <c r="DOF1167" s="86">
        <v>11162110</v>
      </c>
      <c r="DOG1167" s="86">
        <v>11162110</v>
      </c>
      <c r="DOH1167" s="86">
        <v>11162110</v>
      </c>
      <c r="DOI1167" s="86">
        <v>11162110</v>
      </c>
      <c r="DOJ1167" s="86">
        <v>11162110</v>
      </c>
      <c r="DOK1167" s="86">
        <v>11162110</v>
      </c>
      <c r="DOL1167" s="86">
        <v>11162110</v>
      </c>
      <c r="DOM1167" s="86">
        <v>11162110</v>
      </c>
      <c r="DON1167" s="86">
        <v>11162110</v>
      </c>
      <c r="DOO1167" s="86">
        <v>11162110</v>
      </c>
      <c r="DOP1167" s="86">
        <v>11162110</v>
      </c>
      <c r="DOQ1167" s="86">
        <v>11162110</v>
      </c>
      <c r="DOR1167" s="86">
        <v>11162110</v>
      </c>
      <c r="DOS1167" s="86">
        <v>11162110</v>
      </c>
      <c r="DOT1167" s="86">
        <v>11162110</v>
      </c>
      <c r="DOU1167" s="86">
        <v>11162110</v>
      </c>
      <c r="DOV1167" s="86">
        <v>11162110</v>
      </c>
      <c r="DOW1167" s="86">
        <v>11162110</v>
      </c>
      <c r="DOX1167" s="86">
        <v>11162110</v>
      </c>
      <c r="DOY1167" s="86">
        <v>11162110</v>
      </c>
      <c r="DOZ1167" s="86">
        <v>11162110</v>
      </c>
      <c r="DPA1167" s="86">
        <v>11162110</v>
      </c>
      <c r="DPB1167" s="86">
        <v>11162110</v>
      </c>
      <c r="DPC1167" s="86">
        <v>11162110</v>
      </c>
      <c r="DPD1167" s="86">
        <v>11162110</v>
      </c>
      <c r="DPE1167" s="86">
        <v>11162110</v>
      </c>
      <c r="DPF1167" s="86">
        <v>11162110</v>
      </c>
      <c r="DPG1167" s="86">
        <v>11162110</v>
      </c>
      <c r="DPH1167" s="86">
        <v>11162110</v>
      </c>
      <c r="DPI1167" s="86">
        <v>11162110</v>
      </c>
      <c r="DPJ1167" s="86">
        <v>11162110</v>
      </c>
      <c r="DPK1167" s="86">
        <v>11162110</v>
      </c>
      <c r="DPL1167" s="86">
        <v>11162110</v>
      </c>
      <c r="DPM1167" s="86">
        <v>11162110</v>
      </c>
      <c r="DPN1167" s="86">
        <v>11162110</v>
      </c>
      <c r="DPO1167" s="86">
        <v>11162110</v>
      </c>
      <c r="DPP1167" s="86">
        <v>11162110</v>
      </c>
      <c r="DPQ1167" s="86">
        <v>11162110</v>
      </c>
      <c r="DPR1167" s="86">
        <v>11162110</v>
      </c>
      <c r="DPS1167" s="86">
        <v>11162110</v>
      </c>
      <c r="DPT1167" s="86">
        <v>11162110</v>
      </c>
      <c r="DPU1167" s="86">
        <v>11162110</v>
      </c>
      <c r="DPV1167" s="86">
        <v>11162110</v>
      </c>
      <c r="DPW1167" s="86">
        <v>11162110</v>
      </c>
      <c r="DPX1167" s="86">
        <v>11162110</v>
      </c>
      <c r="DPY1167" s="86">
        <v>11162110</v>
      </c>
      <c r="DPZ1167" s="86">
        <v>11162110</v>
      </c>
      <c r="DQA1167" s="86">
        <v>11162110</v>
      </c>
      <c r="DQB1167" s="86">
        <v>11162110</v>
      </c>
      <c r="DQC1167" s="86">
        <v>11162110</v>
      </c>
      <c r="DQD1167" s="86">
        <v>11162110</v>
      </c>
      <c r="DQE1167" s="86">
        <v>11162110</v>
      </c>
      <c r="DQF1167" s="86">
        <v>11162110</v>
      </c>
      <c r="DQG1167" s="86">
        <v>11162110</v>
      </c>
      <c r="DQH1167" s="86">
        <v>11162110</v>
      </c>
      <c r="DQI1167" s="86">
        <v>11162110</v>
      </c>
      <c r="DQJ1167" s="86">
        <v>11162110</v>
      </c>
      <c r="DQK1167" s="86">
        <v>11162110</v>
      </c>
      <c r="DQL1167" s="86">
        <v>11162110</v>
      </c>
      <c r="DQM1167" s="86">
        <v>11162110</v>
      </c>
      <c r="DQN1167" s="86">
        <v>11162110</v>
      </c>
      <c r="DQO1167" s="86">
        <v>11162110</v>
      </c>
      <c r="DQP1167" s="86">
        <v>11162110</v>
      </c>
      <c r="DQQ1167" s="86">
        <v>11162110</v>
      </c>
      <c r="DQR1167" s="86">
        <v>11162110</v>
      </c>
      <c r="DQS1167" s="86">
        <v>11162110</v>
      </c>
      <c r="DQT1167" s="86">
        <v>11162110</v>
      </c>
      <c r="DQU1167" s="86">
        <v>11162110</v>
      </c>
      <c r="DQV1167" s="86">
        <v>11162110</v>
      </c>
      <c r="DQW1167" s="86">
        <v>11162110</v>
      </c>
      <c r="DQX1167" s="86">
        <v>11162110</v>
      </c>
      <c r="DQY1167" s="86">
        <v>11162110</v>
      </c>
      <c r="DQZ1167" s="86">
        <v>11162110</v>
      </c>
      <c r="DRA1167" s="86">
        <v>11162110</v>
      </c>
      <c r="DRB1167" s="86">
        <v>11162110</v>
      </c>
      <c r="DRC1167" s="86">
        <v>11162110</v>
      </c>
      <c r="DRD1167" s="86">
        <v>11162110</v>
      </c>
      <c r="DRE1167" s="86">
        <v>11162110</v>
      </c>
      <c r="DRF1167" s="86">
        <v>11162110</v>
      </c>
      <c r="DRG1167" s="86">
        <v>11162110</v>
      </c>
      <c r="DRH1167" s="86">
        <v>11162110</v>
      </c>
      <c r="DRI1167" s="86">
        <v>11162110</v>
      </c>
      <c r="DRJ1167" s="86">
        <v>11162110</v>
      </c>
      <c r="DRK1167" s="86">
        <v>11162110</v>
      </c>
      <c r="DRL1167" s="86">
        <v>11162110</v>
      </c>
      <c r="DRM1167" s="86">
        <v>11162110</v>
      </c>
      <c r="DRN1167" s="86">
        <v>11162110</v>
      </c>
      <c r="DRO1167" s="86">
        <v>11162110</v>
      </c>
      <c r="DRP1167" s="86">
        <v>11162110</v>
      </c>
      <c r="DRQ1167" s="86">
        <v>11162110</v>
      </c>
      <c r="DRR1167" s="86">
        <v>11162110</v>
      </c>
      <c r="DRS1167" s="86">
        <v>11162110</v>
      </c>
      <c r="DRT1167" s="86">
        <v>11162110</v>
      </c>
      <c r="DRU1167" s="86">
        <v>11162110</v>
      </c>
      <c r="DRV1167" s="86">
        <v>11162110</v>
      </c>
      <c r="DRW1167" s="86">
        <v>11162110</v>
      </c>
      <c r="DRX1167" s="86">
        <v>11162110</v>
      </c>
      <c r="DRY1167" s="86">
        <v>11162110</v>
      </c>
      <c r="DRZ1167" s="86">
        <v>11162110</v>
      </c>
      <c r="DSA1167" s="86">
        <v>11162110</v>
      </c>
      <c r="DSB1167" s="86">
        <v>11162110</v>
      </c>
      <c r="DSC1167" s="86">
        <v>11162110</v>
      </c>
      <c r="DSD1167" s="86">
        <v>11162110</v>
      </c>
      <c r="DSE1167" s="86">
        <v>11162110</v>
      </c>
      <c r="DSF1167" s="86">
        <v>11162110</v>
      </c>
      <c r="DSG1167" s="86">
        <v>11162110</v>
      </c>
      <c r="DSH1167" s="86">
        <v>11162110</v>
      </c>
      <c r="DSI1167" s="86">
        <v>11162110</v>
      </c>
      <c r="DSJ1167" s="86">
        <v>11162110</v>
      </c>
      <c r="DSK1167" s="86">
        <v>11162110</v>
      </c>
      <c r="DSL1167" s="86">
        <v>11162110</v>
      </c>
      <c r="DSM1167" s="86">
        <v>11162110</v>
      </c>
      <c r="DSN1167" s="86">
        <v>11162110</v>
      </c>
      <c r="DSO1167" s="86">
        <v>11162110</v>
      </c>
      <c r="DSP1167" s="86">
        <v>11162110</v>
      </c>
      <c r="DSQ1167" s="86">
        <v>11162110</v>
      </c>
      <c r="DSR1167" s="86">
        <v>11162110</v>
      </c>
      <c r="DSS1167" s="86">
        <v>11162110</v>
      </c>
      <c r="DST1167" s="86">
        <v>11162110</v>
      </c>
      <c r="DSU1167" s="86">
        <v>11162110</v>
      </c>
      <c r="DSV1167" s="86">
        <v>11162110</v>
      </c>
      <c r="DSW1167" s="86">
        <v>11162110</v>
      </c>
      <c r="DSX1167" s="86">
        <v>11162110</v>
      </c>
      <c r="DSY1167" s="86">
        <v>11162110</v>
      </c>
      <c r="DSZ1167" s="86">
        <v>11162110</v>
      </c>
      <c r="DTA1167" s="86">
        <v>11162110</v>
      </c>
      <c r="DTB1167" s="86">
        <v>11162110</v>
      </c>
      <c r="DTC1167" s="86">
        <v>11162110</v>
      </c>
      <c r="DTD1167" s="86">
        <v>11162110</v>
      </c>
      <c r="DTE1167" s="86">
        <v>11162110</v>
      </c>
      <c r="DTF1167" s="86">
        <v>11162110</v>
      </c>
      <c r="DTG1167" s="86">
        <v>11162110</v>
      </c>
      <c r="DTH1167" s="86">
        <v>11162110</v>
      </c>
      <c r="DTI1167" s="86">
        <v>11162110</v>
      </c>
      <c r="DTJ1167" s="86">
        <v>11162110</v>
      </c>
      <c r="DTK1167" s="86">
        <v>11162110</v>
      </c>
      <c r="DTL1167" s="86">
        <v>11162110</v>
      </c>
      <c r="DTM1167" s="86">
        <v>11162110</v>
      </c>
      <c r="DTN1167" s="86">
        <v>11162110</v>
      </c>
      <c r="DTO1167" s="86">
        <v>11162110</v>
      </c>
      <c r="DTP1167" s="86">
        <v>11162110</v>
      </c>
      <c r="DTQ1167" s="86">
        <v>11162110</v>
      </c>
      <c r="DTR1167" s="86">
        <v>11162110</v>
      </c>
      <c r="DTS1167" s="86">
        <v>11162110</v>
      </c>
      <c r="DTT1167" s="86">
        <v>11162110</v>
      </c>
      <c r="DTU1167" s="86">
        <v>11162110</v>
      </c>
      <c r="DTV1167" s="86">
        <v>11162110</v>
      </c>
      <c r="DTW1167" s="86">
        <v>11162110</v>
      </c>
      <c r="DTX1167" s="86">
        <v>11162110</v>
      </c>
      <c r="DTY1167" s="86">
        <v>11162110</v>
      </c>
      <c r="DTZ1167" s="86">
        <v>11162110</v>
      </c>
      <c r="DUA1167" s="86">
        <v>11162110</v>
      </c>
      <c r="DUB1167" s="86">
        <v>11162110</v>
      </c>
      <c r="DUC1167" s="86">
        <v>11162110</v>
      </c>
      <c r="DUD1167" s="86">
        <v>11162110</v>
      </c>
      <c r="DUE1167" s="86">
        <v>11162110</v>
      </c>
      <c r="DUF1167" s="86">
        <v>11162110</v>
      </c>
      <c r="DUG1167" s="86">
        <v>11162110</v>
      </c>
      <c r="DUH1167" s="86">
        <v>11162110</v>
      </c>
      <c r="DUI1167" s="86">
        <v>11162110</v>
      </c>
      <c r="DUJ1167" s="86">
        <v>11162110</v>
      </c>
      <c r="DUK1167" s="86">
        <v>11162110</v>
      </c>
      <c r="DUL1167" s="86">
        <v>11162110</v>
      </c>
      <c r="DUM1167" s="86">
        <v>11162110</v>
      </c>
      <c r="DUN1167" s="86">
        <v>11162110</v>
      </c>
      <c r="DUO1167" s="86">
        <v>11162110</v>
      </c>
      <c r="DUP1167" s="86">
        <v>11162110</v>
      </c>
      <c r="DUQ1167" s="86">
        <v>11162110</v>
      </c>
      <c r="DUR1167" s="86">
        <v>11162110</v>
      </c>
      <c r="DUS1167" s="86">
        <v>11162110</v>
      </c>
      <c r="DUT1167" s="86">
        <v>11162110</v>
      </c>
      <c r="DUU1167" s="86">
        <v>11162110</v>
      </c>
      <c r="DUV1167" s="86">
        <v>11162110</v>
      </c>
      <c r="DUW1167" s="86">
        <v>11162110</v>
      </c>
      <c r="DUX1167" s="86">
        <v>11162110</v>
      </c>
      <c r="DUY1167" s="86">
        <v>11162110</v>
      </c>
      <c r="DUZ1167" s="86">
        <v>11162110</v>
      </c>
      <c r="DVA1167" s="86">
        <v>11162110</v>
      </c>
      <c r="DVB1167" s="86">
        <v>11162110</v>
      </c>
      <c r="DVC1167" s="86">
        <v>11162110</v>
      </c>
      <c r="DVD1167" s="86">
        <v>11162110</v>
      </c>
      <c r="DVE1167" s="86">
        <v>11162110</v>
      </c>
      <c r="DVF1167" s="86">
        <v>11162110</v>
      </c>
      <c r="DVG1167" s="86">
        <v>11162110</v>
      </c>
      <c r="DVH1167" s="86">
        <v>11162110</v>
      </c>
      <c r="DVI1167" s="86">
        <v>11162110</v>
      </c>
      <c r="DVJ1167" s="86">
        <v>11162110</v>
      </c>
      <c r="DVK1167" s="86">
        <v>11162110</v>
      </c>
      <c r="DVL1167" s="86">
        <v>11162110</v>
      </c>
      <c r="DVM1167" s="86">
        <v>11162110</v>
      </c>
      <c r="DVN1167" s="86">
        <v>11162110</v>
      </c>
      <c r="DVO1167" s="86">
        <v>11162110</v>
      </c>
      <c r="DVP1167" s="86">
        <v>11162110</v>
      </c>
      <c r="DVQ1167" s="86">
        <v>11162110</v>
      </c>
      <c r="DVR1167" s="86">
        <v>11162110</v>
      </c>
      <c r="DVS1167" s="86">
        <v>11162110</v>
      </c>
      <c r="DVT1167" s="86">
        <v>11162110</v>
      </c>
      <c r="DVU1167" s="86">
        <v>11162110</v>
      </c>
      <c r="DVV1167" s="86">
        <v>11162110</v>
      </c>
      <c r="DVW1167" s="86">
        <v>11162110</v>
      </c>
      <c r="DVX1167" s="86">
        <v>11162110</v>
      </c>
      <c r="DVY1167" s="86">
        <v>11162110</v>
      </c>
      <c r="DVZ1167" s="86">
        <v>11162110</v>
      </c>
      <c r="DWA1167" s="86">
        <v>11162110</v>
      </c>
      <c r="DWB1167" s="86">
        <v>11162110</v>
      </c>
      <c r="DWC1167" s="86">
        <v>11162110</v>
      </c>
      <c r="DWD1167" s="86">
        <v>11162110</v>
      </c>
      <c r="DWE1167" s="86">
        <v>11162110</v>
      </c>
      <c r="DWF1167" s="86">
        <v>11162110</v>
      </c>
      <c r="DWG1167" s="86">
        <v>11162110</v>
      </c>
      <c r="DWH1167" s="86">
        <v>11162110</v>
      </c>
      <c r="DWI1167" s="86">
        <v>11162110</v>
      </c>
      <c r="DWJ1167" s="86">
        <v>11162110</v>
      </c>
      <c r="DWK1167" s="86">
        <v>11162110</v>
      </c>
      <c r="DWL1167" s="86">
        <v>11162110</v>
      </c>
      <c r="DWM1167" s="86">
        <v>11162110</v>
      </c>
      <c r="DWN1167" s="86">
        <v>11162110</v>
      </c>
      <c r="DWO1167" s="86">
        <v>11162110</v>
      </c>
      <c r="DWP1167" s="86">
        <v>11162110</v>
      </c>
      <c r="DWQ1167" s="86">
        <v>11162110</v>
      </c>
      <c r="DWR1167" s="86">
        <v>11162110</v>
      </c>
      <c r="DWS1167" s="86">
        <v>11162110</v>
      </c>
      <c r="DWT1167" s="86">
        <v>11162110</v>
      </c>
      <c r="DWU1167" s="86">
        <v>11162110</v>
      </c>
      <c r="DWV1167" s="86">
        <v>11162110</v>
      </c>
      <c r="DWW1167" s="86">
        <v>11162110</v>
      </c>
      <c r="DWX1167" s="86">
        <v>11162110</v>
      </c>
      <c r="DWY1167" s="86">
        <v>11162110</v>
      </c>
      <c r="DWZ1167" s="86">
        <v>11162110</v>
      </c>
      <c r="DXA1167" s="86">
        <v>11162110</v>
      </c>
      <c r="DXB1167" s="86">
        <v>11162110</v>
      </c>
      <c r="DXC1167" s="86">
        <v>11162110</v>
      </c>
      <c r="DXD1167" s="86">
        <v>11162110</v>
      </c>
      <c r="DXE1167" s="86">
        <v>11162110</v>
      </c>
      <c r="DXF1167" s="86">
        <v>11162110</v>
      </c>
      <c r="DXG1167" s="86">
        <v>11162110</v>
      </c>
      <c r="DXH1167" s="86">
        <v>11162110</v>
      </c>
      <c r="DXI1167" s="86">
        <v>11162110</v>
      </c>
      <c r="DXJ1167" s="86">
        <v>11162110</v>
      </c>
      <c r="DXK1167" s="86">
        <v>11162110</v>
      </c>
      <c r="DXL1167" s="86">
        <v>11162110</v>
      </c>
      <c r="DXM1167" s="86">
        <v>11162110</v>
      </c>
      <c r="DXN1167" s="86">
        <v>11162110</v>
      </c>
      <c r="DXO1167" s="86">
        <v>11162110</v>
      </c>
      <c r="DXP1167" s="86">
        <v>11162110</v>
      </c>
      <c r="DXQ1167" s="86">
        <v>11162110</v>
      </c>
      <c r="DXR1167" s="86">
        <v>11162110</v>
      </c>
      <c r="DXS1167" s="86">
        <v>11162110</v>
      </c>
      <c r="DXT1167" s="86">
        <v>11162110</v>
      </c>
      <c r="DXU1167" s="86">
        <v>11162110</v>
      </c>
      <c r="DXV1167" s="86">
        <v>11162110</v>
      </c>
      <c r="DXW1167" s="86">
        <v>11162110</v>
      </c>
      <c r="DXX1167" s="86">
        <v>11162110</v>
      </c>
      <c r="DXY1167" s="86">
        <v>11162110</v>
      </c>
      <c r="DXZ1167" s="86">
        <v>11162110</v>
      </c>
      <c r="DYA1167" s="86">
        <v>11162110</v>
      </c>
      <c r="DYB1167" s="86">
        <v>11162110</v>
      </c>
      <c r="DYC1167" s="86">
        <v>11162110</v>
      </c>
      <c r="DYD1167" s="86">
        <v>11162110</v>
      </c>
      <c r="DYE1167" s="86">
        <v>11162110</v>
      </c>
      <c r="DYF1167" s="86">
        <v>11162110</v>
      </c>
      <c r="DYG1167" s="86">
        <v>11162110</v>
      </c>
      <c r="DYH1167" s="86">
        <v>11162110</v>
      </c>
      <c r="DYI1167" s="86">
        <v>11162110</v>
      </c>
      <c r="DYJ1167" s="86">
        <v>11162110</v>
      </c>
      <c r="DYK1167" s="86">
        <v>11162110</v>
      </c>
      <c r="DYL1167" s="86">
        <v>11162110</v>
      </c>
      <c r="DYM1167" s="86">
        <v>11162110</v>
      </c>
      <c r="DYN1167" s="86">
        <v>11162110</v>
      </c>
      <c r="DYO1167" s="86">
        <v>11162110</v>
      </c>
      <c r="DYP1167" s="86">
        <v>11162110</v>
      </c>
      <c r="DYQ1167" s="86">
        <v>11162110</v>
      </c>
      <c r="DYR1167" s="86">
        <v>11162110</v>
      </c>
      <c r="DYS1167" s="86">
        <v>11162110</v>
      </c>
      <c r="DYT1167" s="86">
        <v>11162110</v>
      </c>
      <c r="DYU1167" s="86">
        <v>11162110</v>
      </c>
      <c r="DYV1167" s="86">
        <v>11162110</v>
      </c>
      <c r="DYW1167" s="86">
        <v>11162110</v>
      </c>
      <c r="DYX1167" s="86">
        <v>11162110</v>
      </c>
      <c r="DYY1167" s="86">
        <v>11162110</v>
      </c>
      <c r="DYZ1167" s="86">
        <v>11162110</v>
      </c>
      <c r="DZA1167" s="86">
        <v>11162110</v>
      </c>
      <c r="DZB1167" s="86">
        <v>11162110</v>
      </c>
      <c r="DZC1167" s="86">
        <v>11162110</v>
      </c>
      <c r="DZD1167" s="86">
        <v>11162110</v>
      </c>
      <c r="DZE1167" s="86">
        <v>11162110</v>
      </c>
      <c r="DZF1167" s="86">
        <v>11162110</v>
      </c>
      <c r="DZG1167" s="86">
        <v>11162110</v>
      </c>
      <c r="DZH1167" s="86">
        <v>11162110</v>
      </c>
      <c r="DZI1167" s="86">
        <v>11162110</v>
      </c>
      <c r="DZJ1167" s="86">
        <v>11162110</v>
      </c>
      <c r="DZK1167" s="86">
        <v>11162110</v>
      </c>
      <c r="DZL1167" s="86">
        <v>11162110</v>
      </c>
      <c r="DZM1167" s="86">
        <v>11162110</v>
      </c>
      <c r="DZN1167" s="86">
        <v>11162110</v>
      </c>
      <c r="DZO1167" s="86">
        <v>11162110</v>
      </c>
      <c r="DZP1167" s="86">
        <v>11162110</v>
      </c>
      <c r="DZQ1167" s="86">
        <v>11162110</v>
      </c>
      <c r="DZR1167" s="86">
        <v>11162110</v>
      </c>
      <c r="DZS1167" s="86">
        <v>11162110</v>
      </c>
      <c r="DZT1167" s="86">
        <v>11162110</v>
      </c>
      <c r="DZU1167" s="86">
        <v>11162110</v>
      </c>
      <c r="DZV1167" s="86">
        <v>11162110</v>
      </c>
      <c r="DZW1167" s="86">
        <v>11162110</v>
      </c>
      <c r="DZX1167" s="86">
        <v>11162110</v>
      </c>
      <c r="DZY1167" s="86">
        <v>11162110</v>
      </c>
      <c r="DZZ1167" s="86">
        <v>11162110</v>
      </c>
      <c r="EAA1167" s="86">
        <v>11162110</v>
      </c>
      <c r="EAB1167" s="86">
        <v>11162110</v>
      </c>
      <c r="EAC1167" s="86">
        <v>11162110</v>
      </c>
      <c r="EAD1167" s="86">
        <v>11162110</v>
      </c>
      <c r="EAE1167" s="86">
        <v>11162110</v>
      </c>
      <c r="EAF1167" s="86">
        <v>11162110</v>
      </c>
      <c r="EAG1167" s="86">
        <v>11162110</v>
      </c>
      <c r="EAH1167" s="86">
        <v>11162110</v>
      </c>
      <c r="EAI1167" s="86">
        <v>11162110</v>
      </c>
      <c r="EAJ1167" s="86">
        <v>11162110</v>
      </c>
      <c r="EAK1167" s="86">
        <v>11162110</v>
      </c>
      <c r="EAL1167" s="86">
        <v>11162110</v>
      </c>
      <c r="EAM1167" s="86">
        <v>11162110</v>
      </c>
      <c r="EAN1167" s="86">
        <v>11162110</v>
      </c>
      <c r="EAO1167" s="86">
        <v>11162110</v>
      </c>
      <c r="EAP1167" s="86">
        <v>11162110</v>
      </c>
      <c r="EAQ1167" s="86">
        <v>11162110</v>
      </c>
      <c r="EAR1167" s="86">
        <v>11162110</v>
      </c>
      <c r="EAS1167" s="86">
        <v>11162110</v>
      </c>
      <c r="EAT1167" s="86">
        <v>11162110</v>
      </c>
      <c r="EAU1167" s="86">
        <v>11162110</v>
      </c>
      <c r="EAV1167" s="86">
        <v>11162110</v>
      </c>
      <c r="EAW1167" s="86">
        <v>11162110</v>
      </c>
      <c r="EAX1167" s="86">
        <v>11162110</v>
      </c>
      <c r="EAY1167" s="86">
        <v>11162110</v>
      </c>
      <c r="EAZ1167" s="86">
        <v>11162110</v>
      </c>
      <c r="EBA1167" s="86">
        <v>11162110</v>
      </c>
      <c r="EBB1167" s="86">
        <v>11162110</v>
      </c>
      <c r="EBC1167" s="86">
        <v>11162110</v>
      </c>
      <c r="EBD1167" s="86">
        <v>11162110</v>
      </c>
      <c r="EBE1167" s="86">
        <v>11162110</v>
      </c>
      <c r="EBF1167" s="86">
        <v>11162110</v>
      </c>
      <c r="EBG1167" s="86">
        <v>11162110</v>
      </c>
      <c r="EBH1167" s="86">
        <v>11162110</v>
      </c>
      <c r="EBI1167" s="86">
        <v>11162110</v>
      </c>
      <c r="EBJ1167" s="86">
        <v>11162110</v>
      </c>
      <c r="EBK1167" s="86">
        <v>11162110</v>
      </c>
      <c r="EBL1167" s="86">
        <v>11162110</v>
      </c>
      <c r="EBM1167" s="86">
        <v>11162110</v>
      </c>
      <c r="EBN1167" s="86">
        <v>11162110</v>
      </c>
      <c r="EBO1167" s="86">
        <v>11162110</v>
      </c>
      <c r="EBP1167" s="86">
        <v>11162110</v>
      </c>
      <c r="EBQ1167" s="86">
        <v>11162110</v>
      </c>
      <c r="EBR1167" s="86">
        <v>11162110</v>
      </c>
      <c r="EBS1167" s="86">
        <v>11162110</v>
      </c>
      <c r="EBT1167" s="86">
        <v>11162110</v>
      </c>
      <c r="EBU1167" s="86">
        <v>11162110</v>
      </c>
      <c r="EBV1167" s="86">
        <v>11162110</v>
      </c>
      <c r="EBW1167" s="86">
        <v>11162110</v>
      </c>
      <c r="EBX1167" s="86">
        <v>11162110</v>
      </c>
      <c r="EBY1167" s="86">
        <v>11162110</v>
      </c>
      <c r="EBZ1167" s="86">
        <v>11162110</v>
      </c>
      <c r="ECA1167" s="86">
        <v>11162110</v>
      </c>
      <c r="ECB1167" s="86">
        <v>11162110</v>
      </c>
      <c r="ECC1167" s="86">
        <v>11162110</v>
      </c>
      <c r="ECD1167" s="86">
        <v>11162110</v>
      </c>
      <c r="ECE1167" s="86">
        <v>11162110</v>
      </c>
      <c r="ECF1167" s="86">
        <v>11162110</v>
      </c>
      <c r="ECG1167" s="86">
        <v>11162110</v>
      </c>
      <c r="ECH1167" s="86">
        <v>11162110</v>
      </c>
      <c r="ECI1167" s="86">
        <v>11162110</v>
      </c>
      <c r="ECJ1167" s="86">
        <v>11162110</v>
      </c>
      <c r="ECK1167" s="86">
        <v>11162110</v>
      </c>
      <c r="ECL1167" s="86">
        <v>11162110</v>
      </c>
      <c r="ECM1167" s="86">
        <v>11162110</v>
      </c>
      <c r="ECN1167" s="86">
        <v>11162110</v>
      </c>
      <c r="ECO1167" s="86">
        <v>11162110</v>
      </c>
      <c r="ECP1167" s="86">
        <v>11162110</v>
      </c>
      <c r="ECQ1167" s="86">
        <v>11162110</v>
      </c>
      <c r="ECR1167" s="86">
        <v>11162110</v>
      </c>
      <c r="ECS1167" s="86">
        <v>11162110</v>
      </c>
      <c r="ECT1167" s="86">
        <v>11162110</v>
      </c>
      <c r="ECU1167" s="86">
        <v>11162110</v>
      </c>
      <c r="ECV1167" s="86">
        <v>11162110</v>
      </c>
      <c r="ECW1167" s="86">
        <v>11162110</v>
      </c>
      <c r="ECX1167" s="86">
        <v>11162110</v>
      </c>
      <c r="ECY1167" s="86">
        <v>11162110</v>
      </c>
      <c r="ECZ1167" s="86">
        <v>11162110</v>
      </c>
      <c r="EDA1167" s="86">
        <v>11162110</v>
      </c>
      <c r="EDB1167" s="86">
        <v>11162110</v>
      </c>
      <c r="EDC1167" s="86">
        <v>11162110</v>
      </c>
      <c r="EDD1167" s="86">
        <v>11162110</v>
      </c>
      <c r="EDE1167" s="86">
        <v>11162110</v>
      </c>
      <c r="EDF1167" s="86">
        <v>11162110</v>
      </c>
      <c r="EDG1167" s="86">
        <v>11162110</v>
      </c>
      <c r="EDH1167" s="86">
        <v>11162110</v>
      </c>
      <c r="EDI1167" s="86">
        <v>11162110</v>
      </c>
      <c r="EDJ1167" s="86">
        <v>11162110</v>
      </c>
      <c r="EDK1167" s="86">
        <v>11162110</v>
      </c>
      <c r="EDL1167" s="86">
        <v>11162110</v>
      </c>
      <c r="EDM1167" s="86">
        <v>11162110</v>
      </c>
      <c r="EDN1167" s="86">
        <v>11162110</v>
      </c>
      <c r="EDO1167" s="86">
        <v>11162110</v>
      </c>
      <c r="EDP1167" s="86">
        <v>11162110</v>
      </c>
      <c r="EDQ1167" s="86">
        <v>11162110</v>
      </c>
      <c r="EDR1167" s="86">
        <v>11162110</v>
      </c>
      <c r="EDS1167" s="86">
        <v>11162110</v>
      </c>
      <c r="EDT1167" s="86">
        <v>11162110</v>
      </c>
      <c r="EDU1167" s="86">
        <v>11162110</v>
      </c>
      <c r="EDV1167" s="86">
        <v>11162110</v>
      </c>
      <c r="EDW1167" s="86">
        <v>11162110</v>
      </c>
      <c r="EDX1167" s="86">
        <v>11162110</v>
      </c>
      <c r="EDY1167" s="86">
        <v>11162110</v>
      </c>
      <c r="EDZ1167" s="86">
        <v>11162110</v>
      </c>
      <c r="EEA1167" s="86">
        <v>11162110</v>
      </c>
      <c r="EEB1167" s="86">
        <v>11162110</v>
      </c>
      <c r="EEC1167" s="86">
        <v>11162110</v>
      </c>
      <c r="EED1167" s="86">
        <v>11162110</v>
      </c>
      <c r="EEE1167" s="86">
        <v>11162110</v>
      </c>
      <c r="EEF1167" s="86">
        <v>11162110</v>
      </c>
      <c r="EEG1167" s="86">
        <v>11162110</v>
      </c>
      <c r="EEH1167" s="86">
        <v>11162110</v>
      </c>
      <c r="EEI1167" s="86">
        <v>11162110</v>
      </c>
      <c r="EEJ1167" s="86">
        <v>11162110</v>
      </c>
      <c r="EEK1167" s="86">
        <v>11162110</v>
      </c>
      <c r="EEL1167" s="86">
        <v>11162110</v>
      </c>
      <c r="EEM1167" s="86">
        <v>11162110</v>
      </c>
      <c r="EEN1167" s="86">
        <v>11162110</v>
      </c>
      <c r="EEO1167" s="86">
        <v>11162110</v>
      </c>
      <c r="EEP1167" s="86">
        <v>11162110</v>
      </c>
      <c r="EEQ1167" s="86">
        <v>11162110</v>
      </c>
      <c r="EER1167" s="86">
        <v>11162110</v>
      </c>
      <c r="EES1167" s="86">
        <v>11162110</v>
      </c>
      <c r="EET1167" s="86">
        <v>11162110</v>
      </c>
      <c r="EEU1167" s="86">
        <v>11162110</v>
      </c>
      <c r="EEV1167" s="86">
        <v>11162110</v>
      </c>
      <c r="EEW1167" s="86">
        <v>11162110</v>
      </c>
      <c r="EEX1167" s="86">
        <v>11162110</v>
      </c>
      <c r="EEY1167" s="86">
        <v>11162110</v>
      </c>
      <c r="EEZ1167" s="86">
        <v>11162110</v>
      </c>
      <c r="EFA1167" s="86">
        <v>11162110</v>
      </c>
      <c r="EFB1167" s="86">
        <v>11162110</v>
      </c>
      <c r="EFC1167" s="86">
        <v>11162110</v>
      </c>
      <c r="EFD1167" s="86">
        <v>11162110</v>
      </c>
      <c r="EFE1167" s="86">
        <v>11162110</v>
      </c>
      <c r="EFF1167" s="86">
        <v>11162110</v>
      </c>
      <c r="EFG1167" s="86">
        <v>11162110</v>
      </c>
      <c r="EFH1167" s="86">
        <v>11162110</v>
      </c>
      <c r="EFI1167" s="86">
        <v>11162110</v>
      </c>
      <c r="EFJ1167" s="86">
        <v>11162110</v>
      </c>
      <c r="EFK1167" s="86">
        <v>11162110</v>
      </c>
      <c r="EFL1167" s="86">
        <v>11162110</v>
      </c>
      <c r="EFM1167" s="86">
        <v>11162110</v>
      </c>
      <c r="EFN1167" s="86">
        <v>11162110</v>
      </c>
      <c r="EFO1167" s="86">
        <v>11162110</v>
      </c>
      <c r="EFP1167" s="86">
        <v>11162110</v>
      </c>
      <c r="EFQ1167" s="86">
        <v>11162110</v>
      </c>
      <c r="EFR1167" s="86">
        <v>11162110</v>
      </c>
      <c r="EFS1167" s="86">
        <v>11162110</v>
      </c>
      <c r="EFT1167" s="86">
        <v>11162110</v>
      </c>
      <c r="EFU1167" s="86">
        <v>11162110</v>
      </c>
      <c r="EFV1167" s="86">
        <v>11162110</v>
      </c>
      <c r="EFW1167" s="86">
        <v>11162110</v>
      </c>
      <c r="EFX1167" s="86">
        <v>11162110</v>
      </c>
      <c r="EFY1167" s="86">
        <v>11162110</v>
      </c>
      <c r="EFZ1167" s="86">
        <v>11162110</v>
      </c>
      <c r="EGA1167" s="86">
        <v>11162110</v>
      </c>
      <c r="EGB1167" s="86">
        <v>11162110</v>
      </c>
      <c r="EGC1167" s="86">
        <v>11162110</v>
      </c>
      <c r="EGD1167" s="86">
        <v>11162110</v>
      </c>
      <c r="EGE1167" s="86">
        <v>11162110</v>
      </c>
      <c r="EGF1167" s="86">
        <v>11162110</v>
      </c>
      <c r="EGG1167" s="86">
        <v>11162110</v>
      </c>
      <c r="EGH1167" s="86">
        <v>11162110</v>
      </c>
      <c r="EGI1167" s="86">
        <v>11162110</v>
      </c>
      <c r="EGJ1167" s="86">
        <v>11162110</v>
      </c>
      <c r="EGK1167" s="86">
        <v>11162110</v>
      </c>
      <c r="EGL1167" s="86">
        <v>11162110</v>
      </c>
      <c r="EGM1167" s="86">
        <v>11162110</v>
      </c>
      <c r="EGN1167" s="86">
        <v>11162110</v>
      </c>
      <c r="EGO1167" s="86">
        <v>11162110</v>
      </c>
      <c r="EGP1167" s="86">
        <v>11162110</v>
      </c>
      <c r="EGQ1167" s="86">
        <v>11162110</v>
      </c>
      <c r="EGR1167" s="86">
        <v>11162110</v>
      </c>
      <c r="EGS1167" s="86">
        <v>11162110</v>
      </c>
      <c r="EGT1167" s="86">
        <v>11162110</v>
      </c>
      <c r="EGU1167" s="86">
        <v>11162110</v>
      </c>
      <c r="EGV1167" s="86">
        <v>11162110</v>
      </c>
      <c r="EGW1167" s="86">
        <v>11162110</v>
      </c>
      <c r="EGX1167" s="86">
        <v>11162110</v>
      </c>
      <c r="EGY1167" s="86">
        <v>11162110</v>
      </c>
      <c r="EGZ1167" s="86">
        <v>11162110</v>
      </c>
      <c r="EHA1167" s="86">
        <v>11162110</v>
      </c>
      <c r="EHB1167" s="86">
        <v>11162110</v>
      </c>
      <c r="EHC1167" s="86">
        <v>11162110</v>
      </c>
      <c r="EHD1167" s="86">
        <v>11162110</v>
      </c>
      <c r="EHE1167" s="86">
        <v>11162110</v>
      </c>
      <c r="EHF1167" s="86">
        <v>11162110</v>
      </c>
      <c r="EHG1167" s="86">
        <v>11162110</v>
      </c>
      <c r="EHH1167" s="86">
        <v>11162110</v>
      </c>
      <c r="EHI1167" s="86">
        <v>11162110</v>
      </c>
      <c r="EHJ1167" s="86">
        <v>11162110</v>
      </c>
      <c r="EHK1167" s="86">
        <v>11162110</v>
      </c>
      <c r="EHL1167" s="86">
        <v>11162110</v>
      </c>
      <c r="EHM1167" s="86">
        <v>11162110</v>
      </c>
      <c r="EHN1167" s="86">
        <v>11162110</v>
      </c>
      <c r="EHO1167" s="86">
        <v>11162110</v>
      </c>
      <c r="EHP1167" s="86">
        <v>11162110</v>
      </c>
      <c r="EHQ1167" s="86">
        <v>11162110</v>
      </c>
      <c r="EHR1167" s="86">
        <v>11162110</v>
      </c>
      <c r="EHS1167" s="86">
        <v>11162110</v>
      </c>
      <c r="EHT1167" s="86">
        <v>11162110</v>
      </c>
      <c r="EHU1167" s="86">
        <v>11162110</v>
      </c>
      <c r="EHV1167" s="86">
        <v>11162110</v>
      </c>
      <c r="EHW1167" s="86">
        <v>11162110</v>
      </c>
      <c r="EHX1167" s="86">
        <v>11162110</v>
      </c>
      <c r="EHY1167" s="86">
        <v>11162110</v>
      </c>
      <c r="EHZ1167" s="86">
        <v>11162110</v>
      </c>
      <c r="EIA1167" s="86">
        <v>11162110</v>
      </c>
      <c r="EIB1167" s="86">
        <v>11162110</v>
      </c>
      <c r="EIC1167" s="86">
        <v>11162110</v>
      </c>
      <c r="EID1167" s="86">
        <v>11162110</v>
      </c>
      <c r="EIE1167" s="86">
        <v>11162110</v>
      </c>
      <c r="EIF1167" s="86">
        <v>11162110</v>
      </c>
      <c r="EIG1167" s="86">
        <v>11162110</v>
      </c>
      <c r="EIH1167" s="86">
        <v>11162110</v>
      </c>
      <c r="EII1167" s="86">
        <v>11162110</v>
      </c>
      <c r="EIJ1167" s="86">
        <v>11162110</v>
      </c>
      <c r="EIK1167" s="86">
        <v>11162110</v>
      </c>
      <c r="EIL1167" s="86">
        <v>11162110</v>
      </c>
      <c r="EIM1167" s="86">
        <v>11162110</v>
      </c>
      <c r="EIN1167" s="86">
        <v>11162110</v>
      </c>
      <c r="EIO1167" s="86">
        <v>11162110</v>
      </c>
      <c r="EIP1167" s="86">
        <v>11162110</v>
      </c>
      <c r="EIQ1167" s="86">
        <v>11162110</v>
      </c>
      <c r="EIR1167" s="86">
        <v>11162110</v>
      </c>
      <c r="EIS1167" s="86">
        <v>11162110</v>
      </c>
      <c r="EIT1167" s="86">
        <v>11162110</v>
      </c>
      <c r="EIU1167" s="86">
        <v>11162110</v>
      </c>
      <c r="EIV1167" s="86">
        <v>11162110</v>
      </c>
      <c r="EIW1167" s="86">
        <v>11162110</v>
      </c>
      <c r="EIX1167" s="86">
        <v>11162110</v>
      </c>
      <c r="EIY1167" s="86">
        <v>11162110</v>
      </c>
      <c r="EIZ1167" s="86">
        <v>11162110</v>
      </c>
      <c r="EJA1167" s="86">
        <v>11162110</v>
      </c>
      <c r="EJB1167" s="86">
        <v>11162110</v>
      </c>
      <c r="EJC1167" s="86">
        <v>11162110</v>
      </c>
      <c r="EJD1167" s="86">
        <v>11162110</v>
      </c>
      <c r="EJE1167" s="86">
        <v>11162110</v>
      </c>
      <c r="EJF1167" s="86">
        <v>11162110</v>
      </c>
      <c r="EJG1167" s="86">
        <v>11162110</v>
      </c>
      <c r="EJH1167" s="86">
        <v>11162110</v>
      </c>
      <c r="EJI1167" s="86">
        <v>11162110</v>
      </c>
      <c r="EJJ1167" s="86">
        <v>11162110</v>
      </c>
      <c r="EJK1167" s="86">
        <v>11162110</v>
      </c>
      <c r="EJL1167" s="86">
        <v>11162110</v>
      </c>
      <c r="EJM1167" s="86">
        <v>11162110</v>
      </c>
      <c r="EJN1167" s="86">
        <v>11162110</v>
      </c>
      <c r="EJO1167" s="86">
        <v>11162110</v>
      </c>
      <c r="EJP1167" s="86">
        <v>11162110</v>
      </c>
      <c r="EJQ1167" s="86">
        <v>11162110</v>
      </c>
      <c r="EJR1167" s="86">
        <v>11162110</v>
      </c>
      <c r="EJS1167" s="86">
        <v>11162110</v>
      </c>
      <c r="EJT1167" s="86">
        <v>11162110</v>
      </c>
      <c r="EJU1167" s="86">
        <v>11162110</v>
      </c>
      <c r="EJV1167" s="86">
        <v>11162110</v>
      </c>
      <c r="EJW1167" s="86">
        <v>11162110</v>
      </c>
      <c r="EJX1167" s="86">
        <v>11162110</v>
      </c>
      <c r="EJY1167" s="86">
        <v>11162110</v>
      </c>
      <c r="EJZ1167" s="86">
        <v>11162110</v>
      </c>
      <c r="EKA1167" s="86">
        <v>11162110</v>
      </c>
      <c r="EKB1167" s="86">
        <v>11162110</v>
      </c>
      <c r="EKC1167" s="86">
        <v>11162110</v>
      </c>
      <c r="EKD1167" s="86">
        <v>11162110</v>
      </c>
      <c r="EKE1167" s="86">
        <v>11162110</v>
      </c>
      <c r="EKF1167" s="86">
        <v>11162110</v>
      </c>
      <c r="EKG1167" s="86">
        <v>11162110</v>
      </c>
      <c r="EKH1167" s="86">
        <v>11162110</v>
      </c>
      <c r="EKI1167" s="86">
        <v>11162110</v>
      </c>
      <c r="EKJ1167" s="86">
        <v>11162110</v>
      </c>
      <c r="EKK1167" s="86">
        <v>11162110</v>
      </c>
      <c r="EKL1167" s="86">
        <v>11162110</v>
      </c>
      <c r="EKM1167" s="86">
        <v>11162110</v>
      </c>
      <c r="EKN1167" s="86">
        <v>11162110</v>
      </c>
      <c r="EKO1167" s="86">
        <v>11162110</v>
      </c>
      <c r="EKP1167" s="86">
        <v>11162110</v>
      </c>
      <c r="EKQ1167" s="86">
        <v>11162110</v>
      </c>
      <c r="EKR1167" s="86">
        <v>11162110</v>
      </c>
      <c r="EKS1167" s="86">
        <v>11162110</v>
      </c>
      <c r="EKT1167" s="86">
        <v>11162110</v>
      </c>
      <c r="EKU1167" s="86">
        <v>11162110</v>
      </c>
      <c r="EKV1167" s="86">
        <v>11162110</v>
      </c>
      <c r="EKW1167" s="86">
        <v>11162110</v>
      </c>
      <c r="EKX1167" s="86">
        <v>11162110</v>
      </c>
      <c r="EKY1167" s="86">
        <v>11162110</v>
      </c>
      <c r="EKZ1167" s="86">
        <v>11162110</v>
      </c>
      <c r="ELA1167" s="86">
        <v>11162110</v>
      </c>
      <c r="ELB1167" s="86">
        <v>11162110</v>
      </c>
      <c r="ELC1167" s="86">
        <v>11162110</v>
      </c>
      <c r="ELD1167" s="86">
        <v>11162110</v>
      </c>
      <c r="ELE1167" s="86">
        <v>11162110</v>
      </c>
      <c r="ELF1167" s="86">
        <v>11162110</v>
      </c>
      <c r="ELG1167" s="86">
        <v>11162110</v>
      </c>
      <c r="ELH1167" s="86">
        <v>11162110</v>
      </c>
      <c r="ELI1167" s="86">
        <v>11162110</v>
      </c>
      <c r="ELJ1167" s="86">
        <v>11162110</v>
      </c>
      <c r="ELK1167" s="86">
        <v>11162110</v>
      </c>
      <c r="ELL1167" s="86">
        <v>11162110</v>
      </c>
      <c r="ELM1167" s="86">
        <v>11162110</v>
      </c>
      <c r="ELN1167" s="86">
        <v>11162110</v>
      </c>
      <c r="ELO1167" s="86">
        <v>11162110</v>
      </c>
      <c r="ELP1167" s="86">
        <v>11162110</v>
      </c>
      <c r="ELQ1167" s="86">
        <v>11162110</v>
      </c>
      <c r="ELR1167" s="86">
        <v>11162110</v>
      </c>
      <c r="ELS1167" s="86">
        <v>11162110</v>
      </c>
      <c r="ELT1167" s="86">
        <v>11162110</v>
      </c>
      <c r="ELU1167" s="86">
        <v>11162110</v>
      </c>
      <c r="ELV1167" s="86">
        <v>11162110</v>
      </c>
      <c r="ELW1167" s="86">
        <v>11162110</v>
      </c>
      <c r="ELX1167" s="86">
        <v>11162110</v>
      </c>
      <c r="ELY1167" s="86">
        <v>11162110</v>
      </c>
      <c r="ELZ1167" s="86">
        <v>11162110</v>
      </c>
      <c r="EMA1167" s="86">
        <v>11162110</v>
      </c>
      <c r="EMB1167" s="86">
        <v>11162110</v>
      </c>
      <c r="EMC1167" s="86">
        <v>11162110</v>
      </c>
      <c r="EMD1167" s="86">
        <v>11162110</v>
      </c>
      <c r="EME1167" s="86">
        <v>11162110</v>
      </c>
      <c r="EMF1167" s="86">
        <v>11162110</v>
      </c>
      <c r="EMG1167" s="86">
        <v>11162110</v>
      </c>
      <c r="EMH1167" s="86">
        <v>11162110</v>
      </c>
      <c r="EMI1167" s="86">
        <v>11162110</v>
      </c>
      <c r="EMJ1167" s="86">
        <v>11162110</v>
      </c>
      <c r="EMK1167" s="86">
        <v>11162110</v>
      </c>
      <c r="EML1167" s="86">
        <v>11162110</v>
      </c>
      <c r="EMM1167" s="86">
        <v>11162110</v>
      </c>
      <c r="EMN1167" s="86">
        <v>11162110</v>
      </c>
      <c r="EMO1167" s="86">
        <v>11162110</v>
      </c>
      <c r="EMP1167" s="86">
        <v>11162110</v>
      </c>
      <c r="EMQ1167" s="86">
        <v>11162110</v>
      </c>
      <c r="EMR1167" s="86">
        <v>11162110</v>
      </c>
      <c r="EMS1167" s="86">
        <v>11162110</v>
      </c>
      <c r="EMT1167" s="86">
        <v>11162110</v>
      </c>
      <c r="EMU1167" s="86">
        <v>11162110</v>
      </c>
      <c r="EMV1167" s="86">
        <v>11162110</v>
      </c>
      <c r="EMW1167" s="86">
        <v>11162110</v>
      </c>
      <c r="EMX1167" s="86">
        <v>11162110</v>
      </c>
      <c r="EMY1167" s="86">
        <v>11162110</v>
      </c>
      <c r="EMZ1167" s="86">
        <v>11162110</v>
      </c>
      <c r="ENA1167" s="86">
        <v>11162110</v>
      </c>
      <c r="ENB1167" s="86">
        <v>11162110</v>
      </c>
      <c r="ENC1167" s="86">
        <v>11162110</v>
      </c>
      <c r="END1167" s="86">
        <v>11162110</v>
      </c>
      <c r="ENE1167" s="86">
        <v>11162110</v>
      </c>
      <c r="ENF1167" s="86">
        <v>11162110</v>
      </c>
      <c r="ENG1167" s="86">
        <v>11162110</v>
      </c>
      <c r="ENH1167" s="86">
        <v>11162110</v>
      </c>
      <c r="ENI1167" s="86">
        <v>11162110</v>
      </c>
      <c r="ENJ1167" s="86">
        <v>11162110</v>
      </c>
      <c r="ENK1167" s="86">
        <v>11162110</v>
      </c>
      <c r="ENL1167" s="86">
        <v>11162110</v>
      </c>
      <c r="ENM1167" s="86">
        <v>11162110</v>
      </c>
      <c r="ENN1167" s="86">
        <v>11162110</v>
      </c>
      <c r="ENO1167" s="86">
        <v>11162110</v>
      </c>
      <c r="ENP1167" s="86">
        <v>11162110</v>
      </c>
      <c r="ENQ1167" s="86">
        <v>11162110</v>
      </c>
      <c r="ENR1167" s="86">
        <v>11162110</v>
      </c>
      <c r="ENS1167" s="86">
        <v>11162110</v>
      </c>
      <c r="ENT1167" s="86">
        <v>11162110</v>
      </c>
      <c r="ENU1167" s="86">
        <v>11162110</v>
      </c>
      <c r="ENV1167" s="86">
        <v>11162110</v>
      </c>
      <c r="ENW1167" s="86">
        <v>11162110</v>
      </c>
      <c r="ENX1167" s="86">
        <v>11162110</v>
      </c>
      <c r="ENY1167" s="86">
        <v>11162110</v>
      </c>
      <c r="ENZ1167" s="86">
        <v>11162110</v>
      </c>
      <c r="EOA1167" s="86">
        <v>11162110</v>
      </c>
      <c r="EOB1167" s="86">
        <v>11162110</v>
      </c>
      <c r="EOC1167" s="86">
        <v>11162110</v>
      </c>
      <c r="EOD1167" s="86">
        <v>11162110</v>
      </c>
      <c r="EOE1167" s="86">
        <v>11162110</v>
      </c>
      <c r="EOF1167" s="86">
        <v>11162110</v>
      </c>
      <c r="EOG1167" s="86">
        <v>11162110</v>
      </c>
      <c r="EOH1167" s="86">
        <v>11162110</v>
      </c>
      <c r="EOI1167" s="86">
        <v>11162110</v>
      </c>
      <c r="EOJ1167" s="86">
        <v>11162110</v>
      </c>
      <c r="EOK1167" s="86">
        <v>11162110</v>
      </c>
      <c r="EOL1167" s="86">
        <v>11162110</v>
      </c>
      <c r="EOM1167" s="86">
        <v>11162110</v>
      </c>
      <c r="EON1167" s="86">
        <v>11162110</v>
      </c>
      <c r="EOO1167" s="86">
        <v>11162110</v>
      </c>
      <c r="EOP1167" s="86">
        <v>11162110</v>
      </c>
      <c r="EOQ1167" s="86">
        <v>11162110</v>
      </c>
      <c r="EOR1167" s="86">
        <v>11162110</v>
      </c>
      <c r="EOS1167" s="86">
        <v>11162110</v>
      </c>
      <c r="EOT1167" s="86">
        <v>11162110</v>
      </c>
      <c r="EOU1167" s="86">
        <v>11162110</v>
      </c>
      <c r="EOV1167" s="86">
        <v>11162110</v>
      </c>
      <c r="EOW1167" s="86">
        <v>11162110</v>
      </c>
      <c r="EOX1167" s="86">
        <v>11162110</v>
      </c>
      <c r="EOY1167" s="86">
        <v>11162110</v>
      </c>
      <c r="EOZ1167" s="86">
        <v>11162110</v>
      </c>
      <c r="EPA1167" s="86">
        <v>11162110</v>
      </c>
      <c r="EPB1167" s="86">
        <v>11162110</v>
      </c>
      <c r="EPC1167" s="86">
        <v>11162110</v>
      </c>
      <c r="EPD1167" s="86">
        <v>11162110</v>
      </c>
      <c r="EPE1167" s="86">
        <v>11162110</v>
      </c>
      <c r="EPF1167" s="86">
        <v>11162110</v>
      </c>
      <c r="EPG1167" s="86">
        <v>11162110</v>
      </c>
      <c r="EPH1167" s="86">
        <v>11162110</v>
      </c>
      <c r="EPI1167" s="86">
        <v>11162110</v>
      </c>
      <c r="EPJ1167" s="86">
        <v>11162110</v>
      </c>
      <c r="EPK1167" s="86">
        <v>11162110</v>
      </c>
      <c r="EPL1167" s="86">
        <v>11162110</v>
      </c>
      <c r="EPM1167" s="86">
        <v>11162110</v>
      </c>
      <c r="EPN1167" s="86">
        <v>11162110</v>
      </c>
      <c r="EPO1167" s="86">
        <v>11162110</v>
      </c>
      <c r="EPP1167" s="86">
        <v>11162110</v>
      </c>
      <c r="EPQ1167" s="86">
        <v>11162110</v>
      </c>
      <c r="EPR1167" s="86">
        <v>11162110</v>
      </c>
      <c r="EPS1167" s="86">
        <v>11162110</v>
      </c>
      <c r="EPT1167" s="86">
        <v>11162110</v>
      </c>
      <c r="EPU1167" s="86">
        <v>11162110</v>
      </c>
      <c r="EPV1167" s="86">
        <v>11162110</v>
      </c>
      <c r="EPW1167" s="86">
        <v>11162110</v>
      </c>
      <c r="EPX1167" s="86">
        <v>11162110</v>
      </c>
      <c r="EPY1167" s="86">
        <v>11162110</v>
      </c>
      <c r="EPZ1167" s="86">
        <v>11162110</v>
      </c>
      <c r="EQA1167" s="86">
        <v>11162110</v>
      </c>
      <c r="EQB1167" s="86">
        <v>11162110</v>
      </c>
      <c r="EQC1167" s="86">
        <v>11162110</v>
      </c>
      <c r="EQD1167" s="86">
        <v>11162110</v>
      </c>
      <c r="EQE1167" s="86">
        <v>11162110</v>
      </c>
      <c r="EQF1167" s="86">
        <v>11162110</v>
      </c>
      <c r="EQG1167" s="86">
        <v>11162110</v>
      </c>
      <c r="EQH1167" s="86">
        <v>11162110</v>
      </c>
      <c r="EQI1167" s="86">
        <v>11162110</v>
      </c>
      <c r="EQJ1167" s="86">
        <v>11162110</v>
      </c>
      <c r="EQK1167" s="86">
        <v>11162110</v>
      </c>
      <c r="EQL1167" s="86">
        <v>11162110</v>
      </c>
      <c r="EQM1167" s="86">
        <v>11162110</v>
      </c>
      <c r="EQN1167" s="86">
        <v>11162110</v>
      </c>
      <c r="EQO1167" s="86">
        <v>11162110</v>
      </c>
      <c r="EQP1167" s="86">
        <v>11162110</v>
      </c>
      <c r="EQQ1167" s="86">
        <v>11162110</v>
      </c>
      <c r="EQR1167" s="86">
        <v>11162110</v>
      </c>
      <c r="EQS1167" s="86">
        <v>11162110</v>
      </c>
      <c r="EQT1167" s="86">
        <v>11162110</v>
      </c>
      <c r="EQU1167" s="86">
        <v>11162110</v>
      </c>
      <c r="EQV1167" s="86">
        <v>11162110</v>
      </c>
      <c r="EQW1167" s="86">
        <v>11162110</v>
      </c>
      <c r="EQX1167" s="86">
        <v>11162110</v>
      </c>
      <c r="EQY1167" s="86">
        <v>11162110</v>
      </c>
      <c r="EQZ1167" s="86">
        <v>11162110</v>
      </c>
      <c r="ERA1167" s="86">
        <v>11162110</v>
      </c>
      <c r="ERB1167" s="86">
        <v>11162110</v>
      </c>
      <c r="ERC1167" s="86">
        <v>11162110</v>
      </c>
      <c r="ERD1167" s="86">
        <v>11162110</v>
      </c>
      <c r="ERE1167" s="86">
        <v>11162110</v>
      </c>
      <c r="ERF1167" s="86">
        <v>11162110</v>
      </c>
      <c r="ERG1167" s="86">
        <v>11162110</v>
      </c>
      <c r="ERH1167" s="86">
        <v>11162110</v>
      </c>
      <c r="ERI1167" s="86">
        <v>11162110</v>
      </c>
      <c r="ERJ1167" s="86">
        <v>11162110</v>
      </c>
      <c r="ERK1167" s="86">
        <v>11162110</v>
      </c>
      <c r="ERL1167" s="86">
        <v>11162110</v>
      </c>
      <c r="ERM1167" s="86">
        <v>11162110</v>
      </c>
      <c r="ERN1167" s="86">
        <v>11162110</v>
      </c>
      <c r="ERO1167" s="86">
        <v>11162110</v>
      </c>
      <c r="ERP1167" s="86">
        <v>11162110</v>
      </c>
      <c r="ERQ1167" s="86">
        <v>11162110</v>
      </c>
      <c r="ERR1167" s="86">
        <v>11162110</v>
      </c>
      <c r="ERS1167" s="86">
        <v>11162110</v>
      </c>
      <c r="ERT1167" s="86">
        <v>11162110</v>
      </c>
      <c r="ERU1167" s="86">
        <v>11162110</v>
      </c>
      <c r="ERV1167" s="86">
        <v>11162110</v>
      </c>
      <c r="ERW1167" s="86">
        <v>11162110</v>
      </c>
      <c r="ERX1167" s="86">
        <v>11162110</v>
      </c>
      <c r="ERY1167" s="86">
        <v>11162110</v>
      </c>
      <c r="ERZ1167" s="86">
        <v>11162110</v>
      </c>
      <c r="ESA1167" s="86">
        <v>11162110</v>
      </c>
      <c r="ESB1167" s="86">
        <v>11162110</v>
      </c>
      <c r="ESC1167" s="86">
        <v>11162110</v>
      </c>
      <c r="ESD1167" s="86">
        <v>11162110</v>
      </c>
      <c r="ESE1167" s="86">
        <v>11162110</v>
      </c>
      <c r="ESF1167" s="86">
        <v>11162110</v>
      </c>
      <c r="ESG1167" s="86">
        <v>11162110</v>
      </c>
      <c r="ESH1167" s="86">
        <v>11162110</v>
      </c>
      <c r="ESI1167" s="86">
        <v>11162110</v>
      </c>
      <c r="ESJ1167" s="86">
        <v>11162110</v>
      </c>
      <c r="ESK1167" s="86">
        <v>11162110</v>
      </c>
      <c r="ESL1167" s="86">
        <v>11162110</v>
      </c>
      <c r="ESM1167" s="86">
        <v>11162110</v>
      </c>
      <c r="ESN1167" s="86">
        <v>11162110</v>
      </c>
      <c r="ESO1167" s="86">
        <v>11162110</v>
      </c>
      <c r="ESP1167" s="86">
        <v>11162110</v>
      </c>
      <c r="ESQ1167" s="86">
        <v>11162110</v>
      </c>
      <c r="ESR1167" s="86">
        <v>11162110</v>
      </c>
      <c r="ESS1167" s="86">
        <v>11162110</v>
      </c>
      <c r="EST1167" s="86">
        <v>11162110</v>
      </c>
      <c r="ESU1167" s="86">
        <v>11162110</v>
      </c>
      <c r="ESV1167" s="86">
        <v>11162110</v>
      </c>
      <c r="ESW1167" s="86">
        <v>11162110</v>
      </c>
      <c r="ESX1167" s="86">
        <v>11162110</v>
      </c>
      <c r="ESY1167" s="86">
        <v>11162110</v>
      </c>
      <c r="ESZ1167" s="86">
        <v>11162110</v>
      </c>
      <c r="ETA1167" s="86">
        <v>11162110</v>
      </c>
      <c r="ETB1167" s="86">
        <v>11162110</v>
      </c>
      <c r="ETC1167" s="86">
        <v>11162110</v>
      </c>
      <c r="ETD1167" s="86">
        <v>11162110</v>
      </c>
      <c r="ETE1167" s="86">
        <v>11162110</v>
      </c>
      <c r="ETF1167" s="86">
        <v>11162110</v>
      </c>
      <c r="ETG1167" s="86">
        <v>11162110</v>
      </c>
      <c r="ETH1167" s="86">
        <v>11162110</v>
      </c>
      <c r="ETI1167" s="86">
        <v>11162110</v>
      </c>
      <c r="ETJ1167" s="86">
        <v>11162110</v>
      </c>
      <c r="ETK1167" s="86">
        <v>11162110</v>
      </c>
      <c r="ETL1167" s="86">
        <v>11162110</v>
      </c>
      <c r="ETM1167" s="86">
        <v>11162110</v>
      </c>
      <c r="ETN1167" s="86">
        <v>11162110</v>
      </c>
      <c r="ETO1167" s="86">
        <v>11162110</v>
      </c>
      <c r="ETP1167" s="86">
        <v>11162110</v>
      </c>
      <c r="ETQ1167" s="86">
        <v>11162110</v>
      </c>
      <c r="ETR1167" s="86">
        <v>11162110</v>
      </c>
      <c r="ETS1167" s="86">
        <v>11162110</v>
      </c>
      <c r="ETT1167" s="86">
        <v>11162110</v>
      </c>
      <c r="ETU1167" s="86">
        <v>11162110</v>
      </c>
      <c r="ETV1167" s="86">
        <v>11162110</v>
      </c>
      <c r="ETW1167" s="86">
        <v>11162110</v>
      </c>
      <c r="ETX1167" s="86">
        <v>11162110</v>
      </c>
      <c r="ETY1167" s="86">
        <v>11162110</v>
      </c>
      <c r="ETZ1167" s="86">
        <v>11162110</v>
      </c>
      <c r="EUA1167" s="86">
        <v>11162110</v>
      </c>
      <c r="EUB1167" s="86">
        <v>11162110</v>
      </c>
      <c r="EUC1167" s="86">
        <v>11162110</v>
      </c>
      <c r="EUD1167" s="86">
        <v>11162110</v>
      </c>
      <c r="EUE1167" s="86">
        <v>11162110</v>
      </c>
      <c r="EUF1167" s="86">
        <v>11162110</v>
      </c>
      <c r="EUG1167" s="86">
        <v>11162110</v>
      </c>
      <c r="EUH1167" s="86">
        <v>11162110</v>
      </c>
      <c r="EUI1167" s="86">
        <v>11162110</v>
      </c>
      <c r="EUJ1167" s="86">
        <v>11162110</v>
      </c>
      <c r="EUK1167" s="86">
        <v>11162110</v>
      </c>
      <c r="EUL1167" s="86">
        <v>11162110</v>
      </c>
      <c r="EUM1167" s="86">
        <v>11162110</v>
      </c>
      <c r="EUN1167" s="86">
        <v>11162110</v>
      </c>
      <c r="EUO1167" s="86">
        <v>11162110</v>
      </c>
      <c r="EUP1167" s="86">
        <v>11162110</v>
      </c>
      <c r="EUQ1167" s="86">
        <v>11162110</v>
      </c>
      <c r="EUR1167" s="86">
        <v>11162110</v>
      </c>
      <c r="EUS1167" s="86">
        <v>11162110</v>
      </c>
      <c r="EUT1167" s="86">
        <v>11162110</v>
      </c>
      <c r="EUU1167" s="86">
        <v>11162110</v>
      </c>
      <c r="EUV1167" s="86">
        <v>11162110</v>
      </c>
      <c r="EUW1167" s="86">
        <v>11162110</v>
      </c>
      <c r="EUX1167" s="86">
        <v>11162110</v>
      </c>
      <c r="EUY1167" s="86">
        <v>11162110</v>
      </c>
      <c r="EUZ1167" s="86">
        <v>11162110</v>
      </c>
      <c r="EVA1167" s="86">
        <v>11162110</v>
      </c>
      <c r="EVB1167" s="86">
        <v>11162110</v>
      </c>
      <c r="EVC1167" s="86">
        <v>11162110</v>
      </c>
      <c r="EVD1167" s="86">
        <v>11162110</v>
      </c>
      <c r="EVE1167" s="86">
        <v>11162110</v>
      </c>
      <c r="EVF1167" s="86">
        <v>11162110</v>
      </c>
      <c r="EVG1167" s="86">
        <v>11162110</v>
      </c>
      <c r="EVH1167" s="86">
        <v>11162110</v>
      </c>
      <c r="EVI1167" s="86">
        <v>11162110</v>
      </c>
      <c r="EVJ1167" s="86">
        <v>11162110</v>
      </c>
      <c r="EVK1167" s="86">
        <v>11162110</v>
      </c>
      <c r="EVL1167" s="86">
        <v>11162110</v>
      </c>
      <c r="EVM1167" s="86">
        <v>11162110</v>
      </c>
      <c r="EVN1167" s="86">
        <v>11162110</v>
      </c>
      <c r="EVO1167" s="86">
        <v>11162110</v>
      </c>
      <c r="EVP1167" s="86">
        <v>11162110</v>
      </c>
      <c r="EVQ1167" s="86">
        <v>11162110</v>
      </c>
      <c r="EVR1167" s="86">
        <v>11162110</v>
      </c>
      <c r="EVS1167" s="86">
        <v>11162110</v>
      </c>
      <c r="EVT1167" s="86">
        <v>11162110</v>
      </c>
      <c r="EVU1167" s="86">
        <v>11162110</v>
      </c>
      <c r="EVV1167" s="86">
        <v>11162110</v>
      </c>
      <c r="EVW1167" s="86">
        <v>11162110</v>
      </c>
      <c r="EVX1167" s="86">
        <v>11162110</v>
      </c>
      <c r="EVY1167" s="86">
        <v>11162110</v>
      </c>
      <c r="EVZ1167" s="86">
        <v>11162110</v>
      </c>
      <c r="EWA1167" s="86">
        <v>11162110</v>
      </c>
      <c r="EWB1167" s="86">
        <v>11162110</v>
      </c>
      <c r="EWC1167" s="86">
        <v>11162110</v>
      </c>
      <c r="EWD1167" s="86">
        <v>11162110</v>
      </c>
      <c r="EWE1167" s="86">
        <v>11162110</v>
      </c>
      <c r="EWF1167" s="86">
        <v>11162110</v>
      </c>
      <c r="EWG1167" s="86">
        <v>11162110</v>
      </c>
      <c r="EWH1167" s="86">
        <v>11162110</v>
      </c>
      <c r="EWI1167" s="86">
        <v>11162110</v>
      </c>
      <c r="EWJ1167" s="86">
        <v>11162110</v>
      </c>
      <c r="EWK1167" s="86">
        <v>11162110</v>
      </c>
      <c r="EWL1167" s="86">
        <v>11162110</v>
      </c>
      <c r="EWM1167" s="86">
        <v>11162110</v>
      </c>
      <c r="EWN1167" s="86">
        <v>11162110</v>
      </c>
      <c r="EWO1167" s="86">
        <v>11162110</v>
      </c>
      <c r="EWP1167" s="86">
        <v>11162110</v>
      </c>
      <c r="EWQ1167" s="86">
        <v>11162110</v>
      </c>
      <c r="EWR1167" s="86">
        <v>11162110</v>
      </c>
      <c r="EWS1167" s="86">
        <v>11162110</v>
      </c>
      <c r="EWT1167" s="86">
        <v>11162110</v>
      </c>
      <c r="EWU1167" s="86">
        <v>11162110</v>
      </c>
      <c r="EWV1167" s="86">
        <v>11162110</v>
      </c>
      <c r="EWW1167" s="86">
        <v>11162110</v>
      </c>
      <c r="EWX1167" s="86">
        <v>11162110</v>
      </c>
      <c r="EWY1167" s="86">
        <v>11162110</v>
      </c>
      <c r="EWZ1167" s="86">
        <v>11162110</v>
      </c>
      <c r="EXA1167" s="86">
        <v>11162110</v>
      </c>
      <c r="EXB1167" s="86">
        <v>11162110</v>
      </c>
      <c r="EXC1167" s="86">
        <v>11162110</v>
      </c>
      <c r="EXD1167" s="86">
        <v>11162110</v>
      </c>
      <c r="EXE1167" s="86">
        <v>11162110</v>
      </c>
      <c r="EXF1167" s="86">
        <v>11162110</v>
      </c>
      <c r="EXG1167" s="86">
        <v>11162110</v>
      </c>
      <c r="EXH1167" s="86">
        <v>11162110</v>
      </c>
      <c r="EXI1167" s="86">
        <v>11162110</v>
      </c>
      <c r="EXJ1167" s="86">
        <v>11162110</v>
      </c>
      <c r="EXK1167" s="86">
        <v>11162110</v>
      </c>
      <c r="EXL1167" s="86">
        <v>11162110</v>
      </c>
      <c r="EXM1167" s="86">
        <v>11162110</v>
      </c>
      <c r="EXN1167" s="86">
        <v>11162110</v>
      </c>
      <c r="EXO1167" s="86">
        <v>11162110</v>
      </c>
      <c r="EXP1167" s="86">
        <v>11162110</v>
      </c>
      <c r="EXQ1167" s="86">
        <v>11162110</v>
      </c>
      <c r="EXR1167" s="86">
        <v>11162110</v>
      </c>
      <c r="EXS1167" s="86">
        <v>11162110</v>
      </c>
      <c r="EXT1167" s="86">
        <v>11162110</v>
      </c>
      <c r="EXU1167" s="86">
        <v>11162110</v>
      </c>
      <c r="EXV1167" s="86">
        <v>11162110</v>
      </c>
      <c r="EXW1167" s="86">
        <v>11162110</v>
      </c>
      <c r="EXX1167" s="86">
        <v>11162110</v>
      </c>
      <c r="EXY1167" s="86">
        <v>11162110</v>
      </c>
      <c r="EXZ1167" s="86">
        <v>11162110</v>
      </c>
      <c r="EYA1167" s="86">
        <v>11162110</v>
      </c>
      <c r="EYB1167" s="86">
        <v>11162110</v>
      </c>
      <c r="EYC1167" s="86">
        <v>11162110</v>
      </c>
      <c r="EYD1167" s="86">
        <v>11162110</v>
      </c>
      <c r="EYE1167" s="86">
        <v>11162110</v>
      </c>
      <c r="EYF1167" s="86">
        <v>11162110</v>
      </c>
      <c r="EYG1167" s="86">
        <v>11162110</v>
      </c>
      <c r="EYH1167" s="86">
        <v>11162110</v>
      </c>
      <c r="EYI1167" s="86">
        <v>11162110</v>
      </c>
      <c r="EYJ1167" s="86">
        <v>11162110</v>
      </c>
      <c r="EYK1167" s="86">
        <v>11162110</v>
      </c>
      <c r="EYL1167" s="86">
        <v>11162110</v>
      </c>
      <c r="EYM1167" s="86">
        <v>11162110</v>
      </c>
      <c r="EYN1167" s="86">
        <v>11162110</v>
      </c>
      <c r="EYO1167" s="86">
        <v>11162110</v>
      </c>
      <c r="EYP1167" s="86">
        <v>11162110</v>
      </c>
      <c r="EYQ1167" s="86">
        <v>11162110</v>
      </c>
      <c r="EYR1167" s="86">
        <v>11162110</v>
      </c>
      <c r="EYS1167" s="86">
        <v>11162110</v>
      </c>
      <c r="EYT1167" s="86">
        <v>11162110</v>
      </c>
      <c r="EYU1167" s="86">
        <v>11162110</v>
      </c>
      <c r="EYV1167" s="86">
        <v>11162110</v>
      </c>
      <c r="EYW1167" s="86">
        <v>11162110</v>
      </c>
      <c r="EYX1167" s="86">
        <v>11162110</v>
      </c>
      <c r="EYY1167" s="86">
        <v>11162110</v>
      </c>
      <c r="EYZ1167" s="86">
        <v>11162110</v>
      </c>
      <c r="EZA1167" s="86">
        <v>11162110</v>
      </c>
      <c r="EZB1167" s="86">
        <v>11162110</v>
      </c>
      <c r="EZC1167" s="86">
        <v>11162110</v>
      </c>
      <c r="EZD1167" s="86">
        <v>11162110</v>
      </c>
      <c r="EZE1167" s="86">
        <v>11162110</v>
      </c>
      <c r="EZF1167" s="86">
        <v>11162110</v>
      </c>
      <c r="EZG1167" s="86">
        <v>11162110</v>
      </c>
      <c r="EZH1167" s="86">
        <v>11162110</v>
      </c>
      <c r="EZI1167" s="86">
        <v>11162110</v>
      </c>
      <c r="EZJ1167" s="86">
        <v>11162110</v>
      </c>
      <c r="EZK1167" s="86">
        <v>11162110</v>
      </c>
      <c r="EZL1167" s="86">
        <v>11162110</v>
      </c>
      <c r="EZM1167" s="86">
        <v>11162110</v>
      </c>
      <c r="EZN1167" s="86">
        <v>11162110</v>
      </c>
      <c r="EZO1167" s="86">
        <v>11162110</v>
      </c>
      <c r="EZP1167" s="86">
        <v>11162110</v>
      </c>
      <c r="EZQ1167" s="86">
        <v>11162110</v>
      </c>
      <c r="EZR1167" s="86">
        <v>11162110</v>
      </c>
      <c r="EZS1167" s="86">
        <v>11162110</v>
      </c>
      <c r="EZT1167" s="86">
        <v>11162110</v>
      </c>
      <c r="EZU1167" s="86">
        <v>11162110</v>
      </c>
      <c r="EZV1167" s="86">
        <v>11162110</v>
      </c>
      <c r="EZW1167" s="86">
        <v>11162110</v>
      </c>
      <c r="EZX1167" s="86">
        <v>11162110</v>
      </c>
      <c r="EZY1167" s="86">
        <v>11162110</v>
      </c>
      <c r="EZZ1167" s="86">
        <v>11162110</v>
      </c>
      <c r="FAA1167" s="86">
        <v>11162110</v>
      </c>
      <c r="FAB1167" s="86">
        <v>11162110</v>
      </c>
      <c r="FAC1167" s="86">
        <v>11162110</v>
      </c>
      <c r="FAD1167" s="86">
        <v>11162110</v>
      </c>
      <c r="FAE1167" s="86">
        <v>11162110</v>
      </c>
      <c r="FAF1167" s="86">
        <v>11162110</v>
      </c>
      <c r="FAG1167" s="86">
        <v>11162110</v>
      </c>
      <c r="FAH1167" s="86">
        <v>11162110</v>
      </c>
      <c r="FAI1167" s="86">
        <v>11162110</v>
      </c>
      <c r="FAJ1167" s="86">
        <v>11162110</v>
      </c>
      <c r="FAK1167" s="86">
        <v>11162110</v>
      </c>
      <c r="FAL1167" s="86">
        <v>11162110</v>
      </c>
      <c r="FAM1167" s="86">
        <v>11162110</v>
      </c>
      <c r="FAN1167" s="86">
        <v>11162110</v>
      </c>
      <c r="FAO1167" s="86">
        <v>11162110</v>
      </c>
      <c r="FAP1167" s="86">
        <v>11162110</v>
      </c>
      <c r="FAQ1167" s="86">
        <v>11162110</v>
      </c>
      <c r="FAR1167" s="86">
        <v>11162110</v>
      </c>
      <c r="FAS1167" s="86">
        <v>11162110</v>
      </c>
      <c r="FAT1167" s="86">
        <v>11162110</v>
      </c>
      <c r="FAU1167" s="86">
        <v>11162110</v>
      </c>
      <c r="FAV1167" s="86">
        <v>11162110</v>
      </c>
      <c r="FAW1167" s="86">
        <v>11162110</v>
      </c>
      <c r="FAX1167" s="86">
        <v>11162110</v>
      </c>
      <c r="FAY1167" s="86">
        <v>11162110</v>
      </c>
      <c r="FAZ1167" s="86">
        <v>11162110</v>
      </c>
      <c r="FBA1167" s="86">
        <v>11162110</v>
      </c>
      <c r="FBB1167" s="86">
        <v>11162110</v>
      </c>
      <c r="FBC1167" s="86">
        <v>11162110</v>
      </c>
      <c r="FBD1167" s="86">
        <v>11162110</v>
      </c>
      <c r="FBE1167" s="86">
        <v>11162110</v>
      </c>
      <c r="FBF1167" s="86">
        <v>11162110</v>
      </c>
      <c r="FBG1167" s="86">
        <v>11162110</v>
      </c>
      <c r="FBH1167" s="86">
        <v>11162110</v>
      </c>
      <c r="FBI1167" s="86">
        <v>11162110</v>
      </c>
      <c r="FBJ1167" s="86">
        <v>11162110</v>
      </c>
      <c r="FBK1167" s="86">
        <v>11162110</v>
      </c>
      <c r="FBL1167" s="86">
        <v>11162110</v>
      </c>
      <c r="FBM1167" s="86">
        <v>11162110</v>
      </c>
      <c r="FBN1167" s="86">
        <v>11162110</v>
      </c>
      <c r="FBO1167" s="86">
        <v>11162110</v>
      </c>
      <c r="FBP1167" s="86">
        <v>11162110</v>
      </c>
      <c r="FBQ1167" s="86">
        <v>11162110</v>
      </c>
      <c r="FBR1167" s="86">
        <v>11162110</v>
      </c>
      <c r="FBS1167" s="86">
        <v>11162110</v>
      </c>
      <c r="FBT1167" s="86">
        <v>11162110</v>
      </c>
      <c r="FBU1167" s="86">
        <v>11162110</v>
      </c>
      <c r="FBV1167" s="86">
        <v>11162110</v>
      </c>
      <c r="FBW1167" s="86">
        <v>11162110</v>
      </c>
      <c r="FBX1167" s="86">
        <v>11162110</v>
      </c>
      <c r="FBY1167" s="86">
        <v>11162110</v>
      </c>
      <c r="FBZ1167" s="86">
        <v>11162110</v>
      </c>
      <c r="FCA1167" s="86">
        <v>11162110</v>
      </c>
      <c r="FCB1167" s="86">
        <v>11162110</v>
      </c>
      <c r="FCC1167" s="86">
        <v>11162110</v>
      </c>
      <c r="FCD1167" s="86">
        <v>11162110</v>
      </c>
      <c r="FCE1167" s="86">
        <v>11162110</v>
      </c>
      <c r="FCF1167" s="86">
        <v>11162110</v>
      </c>
      <c r="FCG1167" s="86">
        <v>11162110</v>
      </c>
      <c r="FCH1167" s="86">
        <v>11162110</v>
      </c>
      <c r="FCI1167" s="86">
        <v>11162110</v>
      </c>
      <c r="FCJ1167" s="86">
        <v>11162110</v>
      </c>
      <c r="FCK1167" s="86">
        <v>11162110</v>
      </c>
      <c r="FCL1167" s="86">
        <v>11162110</v>
      </c>
      <c r="FCM1167" s="86">
        <v>11162110</v>
      </c>
      <c r="FCN1167" s="86">
        <v>11162110</v>
      </c>
      <c r="FCO1167" s="86">
        <v>11162110</v>
      </c>
      <c r="FCP1167" s="86">
        <v>11162110</v>
      </c>
      <c r="FCQ1167" s="86">
        <v>11162110</v>
      </c>
      <c r="FCR1167" s="86">
        <v>11162110</v>
      </c>
      <c r="FCS1167" s="86">
        <v>11162110</v>
      </c>
      <c r="FCT1167" s="86">
        <v>11162110</v>
      </c>
      <c r="FCU1167" s="86">
        <v>11162110</v>
      </c>
      <c r="FCV1167" s="86">
        <v>11162110</v>
      </c>
      <c r="FCW1167" s="86">
        <v>11162110</v>
      </c>
      <c r="FCX1167" s="86">
        <v>11162110</v>
      </c>
      <c r="FCY1167" s="86">
        <v>11162110</v>
      </c>
      <c r="FCZ1167" s="86">
        <v>11162110</v>
      </c>
      <c r="FDA1167" s="86">
        <v>11162110</v>
      </c>
      <c r="FDB1167" s="86">
        <v>11162110</v>
      </c>
      <c r="FDC1167" s="86">
        <v>11162110</v>
      </c>
      <c r="FDD1167" s="86">
        <v>11162110</v>
      </c>
      <c r="FDE1167" s="86">
        <v>11162110</v>
      </c>
      <c r="FDF1167" s="86">
        <v>11162110</v>
      </c>
      <c r="FDG1167" s="86">
        <v>11162110</v>
      </c>
      <c r="FDH1167" s="86">
        <v>11162110</v>
      </c>
      <c r="FDI1167" s="86">
        <v>11162110</v>
      </c>
      <c r="FDJ1167" s="86">
        <v>11162110</v>
      </c>
      <c r="FDK1167" s="86">
        <v>11162110</v>
      </c>
      <c r="FDL1167" s="86">
        <v>11162110</v>
      </c>
      <c r="FDM1167" s="86">
        <v>11162110</v>
      </c>
      <c r="FDN1167" s="86">
        <v>11162110</v>
      </c>
      <c r="FDO1167" s="86">
        <v>11162110</v>
      </c>
      <c r="FDP1167" s="86">
        <v>11162110</v>
      </c>
      <c r="FDQ1167" s="86">
        <v>11162110</v>
      </c>
      <c r="FDR1167" s="86">
        <v>11162110</v>
      </c>
      <c r="FDS1167" s="86">
        <v>11162110</v>
      </c>
      <c r="FDT1167" s="86">
        <v>11162110</v>
      </c>
      <c r="FDU1167" s="86">
        <v>11162110</v>
      </c>
      <c r="FDV1167" s="86">
        <v>11162110</v>
      </c>
      <c r="FDW1167" s="86">
        <v>11162110</v>
      </c>
      <c r="FDX1167" s="86">
        <v>11162110</v>
      </c>
      <c r="FDY1167" s="86">
        <v>11162110</v>
      </c>
      <c r="FDZ1167" s="86">
        <v>11162110</v>
      </c>
      <c r="FEA1167" s="86">
        <v>11162110</v>
      </c>
      <c r="FEB1167" s="86">
        <v>11162110</v>
      </c>
      <c r="FEC1167" s="86">
        <v>11162110</v>
      </c>
      <c r="FED1167" s="86">
        <v>11162110</v>
      </c>
      <c r="FEE1167" s="86">
        <v>11162110</v>
      </c>
      <c r="FEF1167" s="86">
        <v>11162110</v>
      </c>
      <c r="FEG1167" s="86">
        <v>11162110</v>
      </c>
      <c r="FEH1167" s="86">
        <v>11162110</v>
      </c>
      <c r="FEI1167" s="86">
        <v>11162110</v>
      </c>
      <c r="FEJ1167" s="86">
        <v>11162110</v>
      </c>
      <c r="FEK1167" s="86">
        <v>11162110</v>
      </c>
      <c r="FEL1167" s="86">
        <v>11162110</v>
      </c>
      <c r="FEM1167" s="86">
        <v>11162110</v>
      </c>
      <c r="FEN1167" s="86">
        <v>11162110</v>
      </c>
      <c r="FEO1167" s="86">
        <v>11162110</v>
      </c>
      <c r="FEP1167" s="86">
        <v>11162110</v>
      </c>
      <c r="FEQ1167" s="86">
        <v>11162110</v>
      </c>
      <c r="FER1167" s="86">
        <v>11162110</v>
      </c>
      <c r="FES1167" s="86">
        <v>11162110</v>
      </c>
      <c r="FET1167" s="86">
        <v>11162110</v>
      </c>
      <c r="FEU1167" s="86">
        <v>11162110</v>
      </c>
      <c r="FEV1167" s="86">
        <v>11162110</v>
      </c>
      <c r="FEW1167" s="86">
        <v>11162110</v>
      </c>
      <c r="FEX1167" s="86">
        <v>11162110</v>
      </c>
      <c r="FEY1167" s="86">
        <v>11162110</v>
      </c>
      <c r="FEZ1167" s="86">
        <v>11162110</v>
      </c>
      <c r="FFA1167" s="86">
        <v>11162110</v>
      </c>
      <c r="FFB1167" s="86">
        <v>11162110</v>
      </c>
      <c r="FFC1167" s="86">
        <v>11162110</v>
      </c>
      <c r="FFD1167" s="86">
        <v>11162110</v>
      </c>
      <c r="FFE1167" s="86">
        <v>11162110</v>
      </c>
      <c r="FFF1167" s="86">
        <v>11162110</v>
      </c>
      <c r="FFG1167" s="86">
        <v>11162110</v>
      </c>
      <c r="FFH1167" s="86">
        <v>11162110</v>
      </c>
      <c r="FFI1167" s="86">
        <v>11162110</v>
      </c>
      <c r="FFJ1167" s="86">
        <v>11162110</v>
      </c>
      <c r="FFK1167" s="86">
        <v>11162110</v>
      </c>
      <c r="FFL1167" s="86">
        <v>11162110</v>
      </c>
      <c r="FFM1167" s="86">
        <v>11162110</v>
      </c>
      <c r="FFN1167" s="86">
        <v>11162110</v>
      </c>
      <c r="FFO1167" s="86">
        <v>11162110</v>
      </c>
      <c r="FFP1167" s="86">
        <v>11162110</v>
      </c>
      <c r="FFQ1167" s="86">
        <v>11162110</v>
      </c>
      <c r="FFR1167" s="86">
        <v>11162110</v>
      </c>
      <c r="FFS1167" s="86">
        <v>11162110</v>
      </c>
      <c r="FFT1167" s="86">
        <v>11162110</v>
      </c>
      <c r="FFU1167" s="86">
        <v>11162110</v>
      </c>
      <c r="FFV1167" s="86">
        <v>11162110</v>
      </c>
      <c r="FFW1167" s="86">
        <v>11162110</v>
      </c>
      <c r="FFX1167" s="86">
        <v>11162110</v>
      </c>
      <c r="FFY1167" s="86">
        <v>11162110</v>
      </c>
      <c r="FFZ1167" s="86">
        <v>11162110</v>
      </c>
      <c r="FGA1167" s="86">
        <v>11162110</v>
      </c>
      <c r="FGB1167" s="86">
        <v>11162110</v>
      </c>
      <c r="FGC1167" s="86">
        <v>11162110</v>
      </c>
      <c r="FGD1167" s="86">
        <v>11162110</v>
      </c>
      <c r="FGE1167" s="86">
        <v>11162110</v>
      </c>
      <c r="FGF1167" s="86">
        <v>11162110</v>
      </c>
      <c r="FGG1167" s="86">
        <v>11162110</v>
      </c>
      <c r="FGH1167" s="86">
        <v>11162110</v>
      </c>
      <c r="FGI1167" s="86">
        <v>11162110</v>
      </c>
      <c r="FGJ1167" s="86">
        <v>11162110</v>
      </c>
      <c r="FGK1167" s="86">
        <v>11162110</v>
      </c>
      <c r="FGL1167" s="86">
        <v>11162110</v>
      </c>
      <c r="FGM1167" s="86">
        <v>11162110</v>
      </c>
      <c r="FGN1167" s="86">
        <v>11162110</v>
      </c>
      <c r="FGO1167" s="86">
        <v>11162110</v>
      </c>
      <c r="FGP1167" s="86">
        <v>11162110</v>
      </c>
      <c r="FGQ1167" s="86">
        <v>11162110</v>
      </c>
      <c r="FGR1167" s="86">
        <v>11162110</v>
      </c>
      <c r="FGS1167" s="86">
        <v>11162110</v>
      </c>
      <c r="FGT1167" s="86">
        <v>11162110</v>
      </c>
      <c r="FGU1167" s="86">
        <v>11162110</v>
      </c>
      <c r="FGV1167" s="86">
        <v>11162110</v>
      </c>
      <c r="FGW1167" s="86">
        <v>11162110</v>
      </c>
      <c r="FGX1167" s="86">
        <v>11162110</v>
      </c>
      <c r="FGY1167" s="86">
        <v>11162110</v>
      </c>
      <c r="FGZ1167" s="86">
        <v>11162110</v>
      </c>
      <c r="FHA1167" s="86">
        <v>11162110</v>
      </c>
      <c r="FHB1167" s="86">
        <v>11162110</v>
      </c>
      <c r="FHC1167" s="86">
        <v>11162110</v>
      </c>
      <c r="FHD1167" s="86">
        <v>11162110</v>
      </c>
      <c r="FHE1167" s="86">
        <v>11162110</v>
      </c>
      <c r="FHF1167" s="86">
        <v>11162110</v>
      </c>
      <c r="FHG1167" s="86">
        <v>11162110</v>
      </c>
      <c r="FHH1167" s="86">
        <v>11162110</v>
      </c>
      <c r="FHI1167" s="86">
        <v>11162110</v>
      </c>
      <c r="FHJ1167" s="86">
        <v>11162110</v>
      </c>
      <c r="FHK1167" s="86">
        <v>11162110</v>
      </c>
      <c r="FHL1167" s="86">
        <v>11162110</v>
      </c>
      <c r="FHM1167" s="86">
        <v>11162110</v>
      </c>
      <c r="FHN1167" s="86">
        <v>11162110</v>
      </c>
      <c r="FHO1167" s="86">
        <v>11162110</v>
      </c>
      <c r="FHP1167" s="86">
        <v>11162110</v>
      </c>
      <c r="FHQ1167" s="86">
        <v>11162110</v>
      </c>
      <c r="FHR1167" s="86">
        <v>11162110</v>
      </c>
      <c r="FHS1167" s="86">
        <v>11162110</v>
      </c>
      <c r="FHT1167" s="86">
        <v>11162110</v>
      </c>
      <c r="FHU1167" s="86">
        <v>11162110</v>
      </c>
      <c r="FHV1167" s="86">
        <v>11162110</v>
      </c>
      <c r="FHW1167" s="86">
        <v>11162110</v>
      </c>
      <c r="FHX1167" s="86">
        <v>11162110</v>
      </c>
      <c r="FHY1167" s="86">
        <v>11162110</v>
      </c>
      <c r="FHZ1167" s="86">
        <v>11162110</v>
      </c>
      <c r="FIA1167" s="86">
        <v>11162110</v>
      </c>
      <c r="FIB1167" s="86">
        <v>11162110</v>
      </c>
      <c r="FIC1167" s="86">
        <v>11162110</v>
      </c>
      <c r="FID1167" s="86">
        <v>11162110</v>
      </c>
      <c r="FIE1167" s="86">
        <v>11162110</v>
      </c>
      <c r="FIF1167" s="86">
        <v>11162110</v>
      </c>
      <c r="FIG1167" s="86">
        <v>11162110</v>
      </c>
      <c r="FIH1167" s="86">
        <v>11162110</v>
      </c>
      <c r="FII1167" s="86">
        <v>11162110</v>
      </c>
      <c r="FIJ1167" s="86">
        <v>11162110</v>
      </c>
      <c r="FIK1167" s="86">
        <v>11162110</v>
      </c>
      <c r="FIL1167" s="86">
        <v>11162110</v>
      </c>
      <c r="FIM1167" s="86">
        <v>11162110</v>
      </c>
      <c r="FIN1167" s="86">
        <v>11162110</v>
      </c>
      <c r="FIO1167" s="86">
        <v>11162110</v>
      </c>
      <c r="FIP1167" s="86">
        <v>11162110</v>
      </c>
      <c r="FIQ1167" s="86">
        <v>11162110</v>
      </c>
      <c r="FIR1167" s="86">
        <v>11162110</v>
      </c>
      <c r="FIS1167" s="86">
        <v>11162110</v>
      </c>
      <c r="FIT1167" s="86">
        <v>11162110</v>
      </c>
      <c r="FIU1167" s="86">
        <v>11162110</v>
      </c>
      <c r="FIV1167" s="86">
        <v>11162110</v>
      </c>
      <c r="FIW1167" s="86">
        <v>11162110</v>
      </c>
      <c r="FIX1167" s="86">
        <v>11162110</v>
      </c>
      <c r="FIY1167" s="86">
        <v>11162110</v>
      </c>
      <c r="FIZ1167" s="86">
        <v>11162110</v>
      </c>
      <c r="FJA1167" s="86">
        <v>11162110</v>
      </c>
      <c r="FJB1167" s="86">
        <v>11162110</v>
      </c>
      <c r="FJC1167" s="86">
        <v>11162110</v>
      </c>
      <c r="FJD1167" s="86">
        <v>11162110</v>
      </c>
      <c r="FJE1167" s="86">
        <v>11162110</v>
      </c>
      <c r="FJF1167" s="86">
        <v>11162110</v>
      </c>
      <c r="FJG1167" s="86">
        <v>11162110</v>
      </c>
      <c r="FJH1167" s="86">
        <v>11162110</v>
      </c>
      <c r="FJI1167" s="86">
        <v>11162110</v>
      </c>
      <c r="FJJ1167" s="86">
        <v>11162110</v>
      </c>
      <c r="FJK1167" s="86">
        <v>11162110</v>
      </c>
      <c r="FJL1167" s="86">
        <v>11162110</v>
      </c>
      <c r="FJM1167" s="86">
        <v>11162110</v>
      </c>
      <c r="FJN1167" s="86">
        <v>11162110</v>
      </c>
      <c r="FJO1167" s="86">
        <v>11162110</v>
      </c>
      <c r="FJP1167" s="86">
        <v>11162110</v>
      </c>
      <c r="FJQ1167" s="86">
        <v>11162110</v>
      </c>
      <c r="FJR1167" s="86">
        <v>11162110</v>
      </c>
      <c r="FJS1167" s="86">
        <v>11162110</v>
      </c>
      <c r="FJT1167" s="86">
        <v>11162110</v>
      </c>
      <c r="FJU1167" s="86">
        <v>11162110</v>
      </c>
      <c r="FJV1167" s="86">
        <v>11162110</v>
      </c>
      <c r="FJW1167" s="86">
        <v>11162110</v>
      </c>
      <c r="FJX1167" s="86">
        <v>11162110</v>
      </c>
      <c r="FJY1167" s="86">
        <v>11162110</v>
      </c>
      <c r="FJZ1167" s="86">
        <v>11162110</v>
      </c>
      <c r="FKA1167" s="86">
        <v>11162110</v>
      </c>
      <c r="FKB1167" s="86">
        <v>11162110</v>
      </c>
      <c r="FKC1167" s="86">
        <v>11162110</v>
      </c>
      <c r="FKD1167" s="86">
        <v>11162110</v>
      </c>
      <c r="FKE1167" s="86">
        <v>11162110</v>
      </c>
      <c r="FKF1167" s="86">
        <v>11162110</v>
      </c>
      <c r="FKG1167" s="86">
        <v>11162110</v>
      </c>
      <c r="FKH1167" s="86">
        <v>11162110</v>
      </c>
      <c r="FKI1167" s="86">
        <v>11162110</v>
      </c>
      <c r="FKJ1167" s="86">
        <v>11162110</v>
      </c>
      <c r="FKK1167" s="86">
        <v>11162110</v>
      </c>
      <c r="FKL1167" s="86">
        <v>11162110</v>
      </c>
      <c r="FKM1167" s="86">
        <v>11162110</v>
      </c>
      <c r="FKN1167" s="86">
        <v>11162110</v>
      </c>
      <c r="FKO1167" s="86">
        <v>11162110</v>
      </c>
      <c r="FKP1167" s="86">
        <v>11162110</v>
      </c>
      <c r="FKQ1167" s="86">
        <v>11162110</v>
      </c>
      <c r="FKR1167" s="86">
        <v>11162110</v>
      </c>
      <c r="FKS1167" s="86">
        <v>11162110</v>
      </c>
      <c r="FKT1167" s="86">
        <v>11162110</v>
      </c>
      <c r="FKU1167" s="86">
        <v>11162110</v>
      </c>
      <c r="FKV1167" s="86">
        <v>11162110</v>
      </c>
      <c r="FKW1167" s="86">
        <v>11162110</v>
      </c>
      <c r="FKX1167" s="86">
        <v>11162110</v>
      </c>
      <c r="FKY1167" s="86">
        <v>11162110</v>
      </c>
      <c r="FKZ1167" s="86">
        <v>11162110</v>
      </c>
      <c r="FLA1167" s="86">
        <v>11162110</v>
      </c>
      <c r="FLB1167" s="86">
        <v>11162110</v>
      </c>
      <c r="FLC1167" s="86">
        <v>11162110</v>
      </c>
      <c r="FLD1167" s="86">
        <v>11162110</v>
      </c>
      <c r="FLE1167" s="86">
        <v>11162110</v>
      </c>
      <c r="FLF1167" s="86">
        <v>11162110</v>
      </c>
      <c r="FLG1167" s="86">
        <v>11162110</v>
      </c>
      <c r="FLH1167" s="86">
        <v>11162110</v>
      </c>
      <c r="FLI1167" s="86">
        <v>11162110</v>
      </c>
      <c r="FLJ1167" s="86">
        <v>11162110</v>
      </c>
      <c r="FLK1167" s="86">
        <v>11162110</v>
      </c>
      <c r="FLL1167" s="86">
        <v>11162110</v>
      </c>
      <c r="FLM1167" s="86">
        <v>11162110</v>
      </c>
      <c r="FLN1167" s="86">
        <v>11162110</v>
      </c>
      <c r="FLO1167" s="86">
        <v>11162110</v>
      </c>
      <c r="FLP1167" s="86">
        <v>11162110</v>
      </c>
      <c r="FLQ1167" s="86">
        <v>11162110</v>
      </c>
      <c r="FLR1167" s="86">
        <v>11162110</v>
      </c>
      <c r="FLS1167" s="86">
        <v>11162110</v>
      </c>
      <c r="FLT1167" s="86">
        <v>11162110</v>
      </c>
      <c r="FLU1167" s="86">
        <v>11162110</v>
      </c>
      <c r="FLV1167" s="86">
        <v>11162110</v>
      </c>
      <c r="FLW1167" s="86">
        <v>11162110</v>
      </c>
      <c r="FLX1167" s="86">
        <v>11162110</v>
      </c>
      <c r="FLY1167" s="86">
        <v>11162110</v>
      </c>
      <c r="FLZ1167" s="86">
        <v>11162110</v>
      </c>
      <c r="FMA1167" s="86">
        <v>11162110</v>
      </c>
      <c r="FMB1167" s="86">
        <v>11162110</v>
      </c>
      <c r="FMC1167" s="86">
        <v>11162110</v>
      </c>
      <c r="FMD1167" s="86">
        <v>11162110</v>
      </c>
      <c r="FME1167" s="86">
        <v>11162110</v>
      </c>
      <c r="FMF1167" s="86">
        <v>11162110</v>
      </c>
      <c r="FMG1167" s="86">
        <v>11162110</v>
      </c>
      <c r="FMH1167" s="86">
        <v>11162110</v>
      </c>
      <c r="FMI1167" s="86">
        <v>11162110</v>
      </c>
      <c r="FMJ1167" s="86">
        <v>11162110</v>
      </c>
      <c r="FMK1167" s="86">
        <v>11162110</v>
      </c>
      <c r="FML1167" s="86">
        <v>11162110</v>
      </c>
      <c r="FMM1167" s="86">
        <v>11162110</v>
      </c>
      <c r="FMN1167" s="86">
        <v>11162110</v>
      </c>
      <c r="FMO1167" s="86">
        <v>11162110</v>
      </c>
      <c r="FMP1167" s="86">
        <v>11162110</v>
      </c>
      <c r="FMQ1167" s="86">
        <v>11162110</v>
      </c>
      <c r="FMR1167" s="86">
        <v>11162110</v>
      </c>
      <c r="FMS1167" s="86">
        <v>11162110</v>
      </c>
      <c r="FMT1167" s="86">
        <v>11162110</v>
      </c>
      <c r="FMU1167" s="86">
        <v>11162110</v>
      </c>
      <c r="FMV1167" s="86">
        <v>11162110</v>
      </c>
      <c r="FMW1167" s="86">
        <v>11162110</v>
      </c>
      <c r="FMX1167" s="86">
        <v>11162110</v>
      </c>
      <c r="FMY1167" s="86">
        <v>11162110</v>
      </c>
      <c r="FMZ1167" s="86">
        <v>11162110</v>
      </c>
      <c r="FNA1167" s="86">
        <v>11162110</v>
      </c>
      <c r="FNB1167" s="86">
        <v>11162110</v>
      </c>
      <c r="FNC1167" s="86">
        <v>11162110</v>
      </c>
      <c r="FND1167" s="86">
        <v>11162110</v>
      </c>
      <c r="FNE1167" s="86">
        <v>11162110</v>
      </c>
      <c r="FNF1167" s="86">
        <v>11162110</v>
      </c>
      <c r="FNG1167" s="86">
        <v>11162110</v>
      </c>
      <c r="FNH1167" s="86">
        <v>11162110</v>
      </c>
      <c r="FNI1167" s="86">
        <v>11162110</v>
      </c>
      <c r="FNJ1167" s="86">
        <v>11162110</v>
      </c>
      <c r="FNK1167" s="86">
        <v>11162110</v>
      </c>
      <c r="FNL1167" s="86">
        <v>11162110</v>
      </c>
      <c r="FNM1167" s="86">
        <v>11162110</v>
      </c>
      <c r="FNN1167" s="86">
        <v>11162110</v>
      </c>
      <c r="FNO1167" s="86">
        <v>11162110</v>
      </c>
      <c r="FNP1167" s="86">
        <v>11162110</v>
      </c>
      <c r="FNQ1167" s="86">
        <v>11162110</v>
      </c>
      <c r="FNR1167" s="86">
        <v>11162110</v>
      </c>
      <c r="FNS1167" s="86">
        <v>11162110</v>
      </c>
      <c r="FNT1167" s="86">
        <v>11162110</v>
      </c>
      <c r="FNU1167" s="86">
        <v>11162110</v>
      </c>
      <c r="FNV1167" s="86">
        <v>11162110</v>
      </c>
      <c r="FNW1167" s="86">
        <v>11162110</v>
      </c>
      <c r="FNX1167" s="86">
        <v>11162110</v>
      </c>
      <c r="FNY1167" s="86">
        <v>11162110</v>
      </c>
      <c r="FNZ1167" s="86">
        <v>11162110</v>
      </c>
      <c r="FOA1167" s="86">
        <v>11162110</v>
      </c>
      <c r="FOB1167" s="86">
        <v>11162110</v>
      </c>
      <c r="FOC1167" s="86">
        <v>11162110</v>
      </c>
      <c r="FOD1167" s="86">
        <v>11162110</v>
      </c>
      <c r="FOE1167" s="86">
        <v>11162110</v>
      </c>
      <c r="FOF1167" s="86">
        <v>11162110</v>
      </c>
      <c r="FOG1167" s="86">
        <v>11162110</v>
      </c>
      <c r="FOH1167" s="86">
        <v>11162110</v>
      </c>
      <c r="FOI1167" s="86">
        <v>11162110</v>
      </c>
      <c r="FOJ1167" s="86">
        <v>11162110</v>
      </c>
      <c r="FOK1167" s="86">
        <v>11162110</v>
      </c>
      <c r="FOL1167" s="86">
        <v>11162110</v>
      </c>
      <c r="FOM1167" s="86">
        <v>11162110</v>
      </c>
      <c r="FON1167" s="86">
        <v>11162110</v>
      </c>
      <c r="FOO1167" s="86">
        <v>11162110</v>
      </c>
      <c r="FOP1167" s="86">
        <v>11162110</v>
      </c>
      <c r="FOQ1167" s="86">
        <v>11162110</v>
      </c>
      <c r="FOR1167" s="86">
        <v>11162110</v>
      </c>
      <c r="FOS1167" s="86">
        <v>11162110</v>
      </c>
      <c r="FOT1167" s="86">
        <v>11162110</v>
      </c>
      <c r="FOU1167" s="86">
        <v>11162110</v>
      </c>
      <c r="FOV1167" s="86">
        <v>11162110</v>
      </c>
      <c r="FOW1167" s="86">
        <v>11162110</v>
      </c>
      <c r="FOX1167" s="86">
        <v>11162110</v>
      </c>
      <c r="FOY1167" s="86">
        <v>11162110</v>
      </c>
      <c r="FOZ1167" s="86">
        <v>11162110</v>
      </c>
      <c r="FPA1167" s="86">
        <v>11162110</v>
      </c>
      <c r="FPB1167" s="86">
        <v>11162110</v>
      </c>
      <c r="FPC1167" s="86">
        <v>11162110</v>
      </c>
      <c r="FPD1167" s="86">
        <v>11162110</v>
      </c>
      <c r="FPE1167" s="86">
        <v>11162110</v>
      </c>
      <c r="FPF1167" s="86">
        <v>11162110</v>
      </c>
      <c r="FPG1167" s="86">
        <v>11162110</v>
      </c>
      <c r="FPH1167" s="86">
        <v>11162110</v>
      </c>
      <c r="FPI1167" s="86">
        <v>11162110</v>
      </c>
      <c r="FPJ1167" s="86">
        <v>11162110</v>
      </c>
      <c r="FPK1167" s="86">
        <v>11162110</v>
      </c>
      <c r="FPL1167" s="86">
        <v>11162110</v>
      </c>
      <c r="FPM1167" s="86">
        <v>11162110</v>
      </c>
      <c r="FPN1167" s="86">
        <v>11162110</v>
      </c>
      <c r="FPO1167" s="86">
        <v>11162110</v>
      </c>
      <c r="FPP1167" s="86">
        <v>11162110</v>
      </c>
      <c r="FPQ1167" s="86">
        <v>11162110</v>
      </c>
      <c r="FPR1167" s="86">
        <v>11162110</v>
      </c>
      <c r="FPS1167" s="86">
        <v>11162110</v>
      </c>
      <c r="FPT1167" s="86">
        <v>11162110</v>
      </c>
      <c r="FPU1167" s="86">
        <v>11162110</v>
      </c>
      <c r="FPV1167" s="86">
        <v>11162110</v>
      </c>
      <c r="FPW1167" s="86">
        <v>11162110</v>
      </c>
      <c r="FPX1167" s="86">
        <v>11162110</v>
      </c>
      <c r="FPY1167" s="86">
        <v>11162110</v>
      </c>
      <c r="FPZ1167" s="86">
        <v>11162110</v>
      </c>
      <c r="FQA1167" s="86">
        <v>11162110</v>
      </c>
      <c r="FQB1167" s="86">
        <v>11162110</v>
      </c>
      <c r="FQC1167" s="86">
        <v>11162110</v>
      </c>
      <c r="FQD1167" s="86">
        <v>11162110</v>
      </c>
      <c r="FQE1167" s="86">
        <v>11162110</v>
      </c>
      <c r="FQF1167" s="86">
        <v>11162110</v>
      </c>
      <c r="FQG1167" s="86">
        <v>11162110</v>
      </c>
      <c r="FQH1167" s="86">
        <v>11162110</v>
      </c>
      <c r="FQI1167" s="86">
        <v>11162110</v>
      </c>
      <c r="FQJ1167" s="86">
        <v>11162110</v>
      </c>
      <c r="FQK1167" s="86">
        <v>11162110</v>
      </c>
      <c r="FQL1167" s="86">
        <v>11162110</v>
      </c>
      <c r="FQM1167" s="86">
        <v>11162110</v>
      </c>
      <c r="FQN1167" s="86">
        <v>11162110</v>
      </c>
      <c r="FQO1167" s="86">
        <v>11162110</v>
      </c>
      <c r="FQP1167" s="86">
        <v>11162110</v>
      </c>
      <c r="FQQ1167" s="86">
        <v>11162110</v>
      </c>
      <c r="FQR1167" s="86">
        <v>11162110</v>
      </c>
      <c r="FQS1167" s="86">
        <v>11162110</v>
      </c>
      <c r="FQT1167" s="86">
        <v>11162110</v>
      </c>
      <c r="FQU1167" s="86">
        <v>11162110</v>
      </c>
      <c r="FQV1167" s="86">
        <v>11162110</v>
      </c>
      <c r="FQW1167" s="86">
        <v>11162110</v>
      </c>
      <c r="FQX1167" s="86">
        <v>11162110</v>
      </c>
      <c r="FQY1167" s="86">
        <v>11162110</v>
      </c>
      <c r="FQZ1167" s="86">
        <v>11162110</v>
      </c>
      <c r="FRA1167" s="86">
        <v>11162110</v>
      </c>
      <c r="FRB1167" s="86">
        <v>11162110</v>
      </c>
      <c r="FRC1167" s="86">
        <v>11162110</v>
      </c>
      <c r="FRD1167" s="86">
        <v>11162110</v>
      </c>
      <c r="FRE1167" s="86">
        <v>11162110</v>
      </c>
      <c r="FRF1167" s="86">
        <v>11162110</v>
      </c>
      <c r="FRG1167" s="86">
        <v>11162110</v>
      </c>
      <c r="FRH1167" s="86">
        <v>11162110</v>
      </c>
      <c r="FRI1167" s="86">
        <v>11162110</v>
      </c>
      <c r="FRJ1167" s="86">
        <v>11162110</v>
      </c>
      <c r="FRK1167" s="86">
        <v>11162110</v>
      </c>
      <c r="FRL1167" s="86">
        <v>11162110</v>
      </c>
      <c r="FRM1167" s="86">
        <v>11162110</v>
      </c>
      <c r="FRN1167" s="86">
        <v>11162110</v>
      </c>
      <c r="FRO1167" s="86">
        <v>11162110</v>
      </c>
      <c r="FRP1167" s="86">
        <v>11162110</v>
      </c>
      <c r="FRQ1167" s="86">
        <v>11162110</v>
      </c>
      <c r="FRR1167" s="86">
        <v>11162110</v>
      </c>
      <c r="FRS1167" s="86">
        <v>11162110</v>
      </c>
      <c r="FRT1167" s="86">
        <v>11162110</v>
      </c>
      <c r="FRU1167" s="86">
        <v>11162110</v>
      </c>
      <c r="FRV1167" s="86">
        <v>11162110</v>
      </c>
      <c r="FRW1167" s="86">
        <v>11162110</v>
      </c>
      <c r="FRX1167" s="86">
        <v>11162110</v>
      </c>
      <c r="FRY1167" s="86">
        <v>11162110</v>
      </c>
      <c r="FRZ1167" s="86">
        <v>11162110</v>
      </c>
      <c r="FSA1167" s="86">
        <v>11162110</v>
      </c>
      <c r="FSB1167" s="86">
        <v>11162110</v>
      </c>
      <c r="FSC1167" s="86">
        <v>11162110</v>
      </c>
      <c r="FSD1167" s="86">
        <v>11162110</v>
      </c>
      <c r="FSE1167" s="86">
        <v>11162110</v>
      </c>
      <c r="FSF1167" s="86">
        <v>11162110</v>
      </c>
      <c r="FSG1167" s="86">
        <v>11162110</v>
      </c>
      <c r="FSH1167" s="86">
        <v>11162110</v>
      </c>
      <c r="FSI1167" s="86">
        <v>11162110</v>
      </c>
      <c r="FSJ1167" s="86">
        <v>11162110</v>
      </c>
      <c r="FSK1167" s="86">
        <v>11162110</v>
      </c>
      <c r="FSL1167" s="86">
        <v>11162110</v>
      </c>
      <c r="FSM1167" s="86">
        <v>11162110</v>
      </c>
      <c r="FSN1167" s="86">
        <v>11162110</v>
      </c>
      <c r="FSO1167" s="86">
        <v>11162110</v>
      </c>
      <c r="FSP1167" s="86">
        <v>11162110</v>
      </c>
      <c r="FSQ1167" s="86">
        <v>11162110</v>
      </c>
      <c r="FSR1167" s="86">
        <v>11162110</v>
      </c>
      <c r="FSS1167" s="86">
        <v>11162110</v>
      </c>
      <c r="FST1167" s="86">
        <v>11162110</v>
      </c>
      <c r="FSU1167" s="86">
        <v>11162110</v>
      </c>
      <c r="FSV1167" s="86">
        <v>11162110</v>
      </c>
      <c r="FSW1167" s="86">
        <v>11162110</v>
      </c>
      <c r="FSX1167" s="86">
        <v>11162110</v>
      </c>
      <c r="FSY1167" s="86">
        <v>11162110</v>
      </c>
      <c r="FSZ1167" s="86">
        <v>11162110</v>
      </c>
      <c r="FTA1167" s="86">
        <v>11162110</v>
      </c>
      <c r="FTB1167" s="86">
        <v>11162110</v>
      </c>
      <c r="FTC1167" s="86">
        <v>11162110</v>
      </c>
      <c r="FTD1167" s="86">
        <v>11162110</v>
      </c>
      <c r="FTE1167" s="86">
        <v>11162110</v>
      </c>
      <c r="FTF1167" s="86">
        <v>11162110</v>
      </c>
      <c r="FTG1167" s="86">
        <v>11162110</v>
      </c>
      <c r="FTH1167" s="86">
        <v>11162110</v>
      </c>
      <c r="FTI1167" s="86">
        <v>11162110</v>
      </c>
      <c r="FTJ1167" s="86">
        <v>11162110</v>
      </c>
      <c r="FTK1167" s="86">
        <v>11162110</v>
      </c>
      <c r="FTL1167" s="86">
        <v>11162110</v>
      </c>
      <c r="FTM1167" s="86">
        <v>11162110</v>
      </c>
      <c r="FTN1167" s="86">
        <v>11162110</v>
      </c>
      <c r="FTO1167" s="86">
        <v>11162110</v>
      </c>
      <c r="FTP1167" s="86">
        <v>11162110</v>
      </c>
      <c r="FTQ1167" s="86">
        <v>11162110</v>
      </c>
      <c r="FTR1167" s="86">
        <v>11162110</v>
      </c>
      <c r="FTS1167" s="86">
        <v>11162110</v>
      </c>
      <c r="FTT1167" s="86">
        <v>11162110</v>
      </c>
      <c r="FTU1167" s="86">
        <v>11162110</v>
      </c>
      <c r="FTV1167" s="86">
        <v>11162110</v>
      </c>
      <c r="FTW1167" s="86">
        <v>11162110</v>
      </c>
      <c r="FTX1167" s="86">
        <v>11162110</v>
      </c>
      <c r="FTY1167" s="86">
        <v>11162110</v>
      </c>
      <c r="FTZ1167" s="86">
        <v>11162110</v>
      </c>
      <c r="FUA1167" s="86">
        <v>11162110</v>
      </c>
      <c r="FUB1167" s="86">
        <v>11162110</v>
      </c>
      <c r="FUC1167" s="86">
        <v>11162110</v>
      </c>
      <c r="FUD1167" s="86">
        <v>11162110</v>
      </c>
      <c r="FUE1167" s="86">
        <v>11162110</v>
      </c>
      <c r="FUF1167" s="86">
        <v>11162110</v>
      </c>
      <c r="FUG1167" s="86">
        <v>11162110</v>
      </c>
      <c r="FUH1167" s="86">
        <v>11162110</v>
      </c>
      <c r="FUI1167" s="86">
        <v>11162110</v>
      </c>
      <c r="FUJ1167" s="86">
        <v>11162110</v>
      </c>
      <c r="FUK1167" s="86">
        <v>11162110</v>
      </c>
      <c r="FUL1167" s="86">
        <v>11162110</v>
      </c>
      <c r="FUM1167" s="86">
        <v>11162110</v>
      </c>
      <c r="FUN1167" s="86">
        <v>11162110</v>
      </c>
      <c r="FUO1167" s="86">
        <v>11162110</v>
      </c>
      <c r="FUP1167" s="86">
        <v>11162110</v>
      </c>
      <c r="FUQ1167" s="86">
        <v>11162110</v>
      </c>
      <c r="FUR1167" s="86">
        <v>11162110</v>
      </c>
      <c r="FUS1167" s="86">
        <v>11162110</v>
      </c>
      <c r="FUT1167" s="86">
        <v>11162110</v>
      </c>
      <c r="FUU1167" s="86">
        <v>11162110</v>
      </c>
      <c r="FUV1167" s="86">
        <v>11162110</v>
      </c>
      <c r="FUW1167" s="86">
        <v>11162110</v>
      </c>
      <c r="FUX1167" s="86">
        <v>11162110</v>
      </c>
      <c r="FUY1167" s="86">
        <v>11162110</v>
      </c>
      <c r="FUZ1167" s="86">
        <v>11162110</v>
      </c>
      <c r="FVA1167" s="86">
        <v>11162110</v>
      </c>
      <c r="FVB1167" s="86">
        <v>11162110</v>
      </c>
      <c r="FVC1167" s="86">
        <v>11162110</v>
      </c>
      <c r="FVD1167" s="86">
        <v>11162110</v>
      </c>
      <c r="FVE1167" s="86">
        <v>11162110</v>
      </c>
      <c r="FVF1167" s="86">
        <v>11162110</v>
      </c>
      <c r="FVG1167" s="86">
        <v>11162110</v>
      </c>
      <c r="FVH1167" s="86">
        <v>11162110</v>
      </c>
      <c r="FVI1167" s="86">
        <v>11162110</v>
      </c>
      <c r="FVJ1167" s="86">
        <v>11162110</v>
      </c>
      <c r="FVK1167" s="86">
        <v>11162110</v>
      </c>
      <c r="FVL1167" s="86">
        <v>11162110</v>
      </c>
      <c r="FVM1167" s="86">
        <v>11162110</v>
      </c>
      <c r="FVN1167" s="86">
        <v>11162110</v>
      </c>
      <c r="FVO1167" s="86">
        <v>11162110</v>
      </c>
      <c r="FVP1167" s="86">
        <v>11162110</v>
      </c>
      <c r="FVQ1167" s="86">
        <v>11162110</v>
      </c>
      <c r="FVR1167" s="86">
        <v>11162110</v>
      </c>
      <c r="FVS1167" s="86">
        <v>11162110</v>
      </c>
      <c r="FVT1167" s="86">
        <v>11162110</v>
      </c>
      <c r="FVU1167" s="86">
        <v>11162110</v>
      </c>
      <c r="FVV1167" s="86">
        <v>11162110</v>
      </c>
      <c r="FVW1167" s="86">
        <v>11162110</v>
      </c>
      <c r="FVX1167" s="86">
        <v>11162110</v>
      </c>
      <c r="FVY1167" s="86">
        <v>11162110</v>
      </c>
      <c r="FVZ1167" s="86">
        <v>11162110</v>
      </c>
      <c r="FWA1167" s="86">
        <v>11162110</v>
      </c>
      <c r="FWB1167" s="86">
        <v>11162110</v>
      </c>
      <c r="FWC1167" s="86">
        <v>11162110</v>
      </c>
      <c r="FWD1167" s="86">
        <v>11162110</v>
      </c>
      <c r="FWE1167" s="86">
        <v>11162110</v>
      </c>
      <c r="FWF1167" s="86">
        <v>11162110</v>
      </c>
      <c r="FWG1167" s="86">
        <v>11162110</v>
      </c>
      <c r="FWH1167" s="86">
        <v>11162110</v>
      </c>
      <c r="FWI1167" s="86">
        <v>11162110</v>
      </c>
      <c r="FWJ1167" s="86">
        <v>11162110</v>
      </c>
      <c r="FWK1167" s="86">
        <v>11162110</v>
      </c>
      <c r="FWL1167" s="86">
        <v>11162110</v>
      </c>
      <c r="FWM1167" s="86">
        <v>11162110</v>
      </c>
      <c r="FWN1167" s="86">
        <v>11162110</v>
      </c>
      <c r="FWO1167" s="86">
        <v>11162110</v>
      </c>
      <c r="FWP1167" s="86">
        <v>11162110</v>
      </c>
      <c r="FWQ1167" s="86">
        <v>11162110</v>
      </c>
      <c r="FWR1167" s="86">
        <v>11162110</v>
      </c>
      <c r="FWS1167" s="86">
        <v>11162110</v>
      </c>
      <c r="FWT1167" s="86">
        <v>11162110</v>
      </c>
      <c r="FWU1167" s="86">
        <v>11162110</v>
      </c>
      <c r="FWV1167" s="86">
        <v>11162110</v>
      </c>
      <c r="FWW1167" s="86">
        <v>11162110</v>
      </c>
      <c r="FWX1167" s="86">
        <v>11162110</v>
      </c>
      <c r="FWY1167" s="86">
        <v>11162110</v>
      </c>
      <c r="FWZ1167" s="86">
        <v>11162110</v>
      </c>
      <c r="FXA1167" s="86">
        <v>11162110</v>
      </c>
      <c r="FXB1167" s="86">
        <v>11162110</v>
      </c>
      <c r="FXC1167" s="86">
        <v>11162110</v>
      </c>
      <c r="FXD1167" s="86">
        <v>11162110</v>
      </c>
      <c r="FXE1167" s="86">
        <v>11162110</v>
      </c>
      <c r="FXF1167" s="86">
        <v>11162110</v>
      </c>
      <c r="FXG1167" s="86">
        <v>11162110</v>
      </c>
      <c r="FXH1167" s="86">
        <v>11162110</v>
      </c>
      <c r="FXI1167" s="86">
        <v>11162110</v>
      </c>
      <c r="FXJ1167" s="86">
        <v>11162110</v>
      </c>
      <c r="FXK1167" s="86">
        <v>11162110</v>
      </c>
      <c r="FXL1167" s="86">
        <v>11162110</v>
      </c>
      <c r="FXM1167" s="86">
        <v>11162110</v>
      </c>
      <c r="FXN1167" s="86">
        <v>11162110</v>
      </c>
      <c r="FXO1167" s="86">
        <v>11162110</v>
      </c>
      <c r="FXP1167" s="86">
        <v>11162110</v>
      </c>
      <c r="FXQ1167" s="86">
        <v>11162110</v>
      </c>
      <c r="FXR1167" s="86">
        <v>11162110</v>
      </c>
      <c r="FXS1167" s="86">
        <v>11162110</v>
      </c>
      <c r="FXT1167" s="86">
        <v>11162110</v>
      </c>
      <c r="FXU1167" s="86">
        <v>11162110</v>
      </c>
      <c r="FXV1167" s="86">
        <v>11162110</v>
      </c>
      <c r="FXW1167" s="86">
        <v>11162110</v>
      </c>
      <c r="FXX1167" s="86">
        <v>11162110</v>
      </c>
      <c r="FXY1167" s="86">
        <v>11162110</v>
      </c>
      <c r="FXZ1167" s="86">
        <v>11162110</v>
      </c>
      <c r="FYA1167" s="86">
        <v>11162110</v>
      </c>
      <c r="FYB1167" s="86">
        <v>11162110</v>
      </c>
      <c r="FYC1167" s="86">
        <v>11162110</v>
      </c>
      <c r="FYD1167" s="86">
        <v>11162110</v>
      </c>
      <c r="FYE1167" s="86">
        <v>11162110</v>
      </c>
      <c r="FYF1167" s="86">
        <v>11162110</v>
      </c>
      <c r="FYG1167" s="86">
        <v>11162110</v>
      </c>
      <c r="FYH1167" s="86">
        <v>11162110</v>
      </c>
      <c r="FYI1167" s="86">
        <v>11162110</v>
      </c>
      <c r="FYJ1167" s="86">
        <v>11162110</v>
      </c>
      <c r="FYK1167" s="86">
        <v>11162110</v>
      </c>
      <c r="FYL1167" s="86">
        <v>11162110</v>
      </c>
      <c r="FYM1167" s="86">
        <v>11162110</v>
      </c>
      <c r="FYN1167" s="86">
        <v>11162110</v>
      </c>
      <c r="FYO1167" s="86">
        <v>11162110</v>
      </c>
      <c r="FYP1167" s="86">
        <v>11162110</v>
      </c>
      <c r="FYQ1167" s="86">
        <v>11162110</v>
      </c>
      <c r="FYR1167" s="86">
        <v>11162110</v>
      </c>
      <c r="FYS1167" s="86">
        <v>11162110</v>
      </c>
      <c r="FYT1167" s="86">
        <v>11162110</v>
      </c>
      <c r="FYU1167" s="86">
        <v>11162110</v>
      </c>
      <c r="FYV1167" s="86">
        <v>11162110</v>
      </c>
      <c r="FYW1167" s="86">
        <v>11162110</v>
      </c>
      <c r="FYX1167" s="86">
        <v>11162110</v>
      </c>
      <c r="FYY1167" s="86">
        <v>11162110</v>
      </c>
      <c r="FYZ1167" s="86">
        <v>11162110</v>
      </c>
      <c r="FZA1167" s="86">
        <v>11162110</v>
      </c>
      <c r="FZB1167" s="86">
        <v>11162110</v>
      </c>
      <c r="FZC1167" s="86">
        <v>11162110</v>
      </c>
      <c r="FZD1167" s="86">
        <v>11162110</v>
      </c>
      <c r="FZE1167" s="86">
        <v>11162110</v>
      </c>
      <c r="FZF1167" s="86">
        <v>11162110</v>
      </c>
      <c r="FZG1167" s="86">
        <v>11162110</v>
      </c>
      <c r="FZH1167" s="86">
        <v>11162110</v>
      </c>
      <c r="FZI1167" s="86">
        <v>11162110</v>
      </c>
      <c r="FZJ1167" s="86">
        <v>11162110</v>
      </c>
      <c r="FZK1167" s="86">
        <v>11162110</v>
      </c>
      <c r="FZL1167" s="86">
        <v>11162110</v>
      </c>
      <c r="FZM1167" s="86">
        <v>11162110</v>
      </c>
      <c r="FZN1167" s="86">
        <v>11162110</v>
      </c>
      <c r="FZO1167" s="86">
        <v>11162110</v>
      </c>
      <c r="FZP1167" s="86">
        <v>11162110</v>
      </c>
      <c r="FZQ1167" s="86">
        <v>11162110</v>
      </c>
      <c r="FZR1167" s="86">
        <v>11162110</v>
      </c>
      <c r="FZS1167" s="86">
        <v>11162110</v>
      </c>
      <c r="FZT1167" s="86">
        <v>11162110</v>
      </c>
      <c r="FZU1167" s="86">
        <v>11162110</v>
      </c>
      <c r="FZV1167" s="86">
        <v>11162110</v>
      </c>
      <c r="FZW1167" s="86">
        <v>11162110</v>
      </c>
      <c r="FZX1167" s="86">
        <v>11162110</v>
      </c>
      <c r="FZY1167" s="86">
        <v>11162110</v>
      </c>
      <c r="FZZ1167" s="86">
        <v>11162110</v>
      </c>
      <c r="GAA1167" s="86">
        <v>11162110</v>
      </c>
      <c r="GAB1167" s="86">
        <v>11162110</v>
      </c>
      <c r="GAC1167" s="86">
        <v>11162110</v>
      </c>
      <c r="GAD1167" s="86">
        <v>11162110</v>
      </c>
      <c r="GAE1167" s="86">
        <v>11162110</v>
      </c>
      <c r="GAF1167" s="86">
        <v>11162110</v>
      </c>
      <c r="GAG1167" s="86">
        <v>11162110</v>
      </c>
      <c r="GAH1167" s="86">
        <v>11162110</v>
      </c>
      <c r="GAI1167" s="86">
        <v>11162110</v>
      </c>
      <c r="GAJ1167" s="86">
        <v>11162110</v>
      </c>
      <c r="GAK1167" s="86">
        <v>11162110</v>
      </c>
      <c r="GAL1167" s="86">
        <v>11162110</v>
      </c>
      <c r="GAM1167" s="86">
        <v>11162110</v>
      </c>
      <c r="GAN1167" s="86">
        <v>11162110</v>
      </c>
      <c r="GAO1167" s="86">
        <v>11162110</v>
      </c>
      <c r="GAP1167" s="86">
        <v>11162110</v>
      </c>
      <c r="GAQ1167" s="86">
        <v>11162110</v>
      </c>
      <c r="GAR1167" s="86">
        <v>11162110</v>
      </c>
      <c r="GAS1167" s="86">
        <v>11162110</v>
      </c>
      <c r="GAT1167" s="86">
        <v>11162110</v>
      </c>
      <c r="GAU1167" s="86">
        <v>11162110</v>
      </c>
      <c r="GAV1167" s="86">
        <v>11162110</v>
      </c>
      <c r="GAW1167" s="86">
        <v>11162110</v>
      </c>
      <c r="GAX1167" s="86">
        <v>11162110</v>
      </c>
      <c r="GAY1167" s="86">
        <v>11162110</v>
      </c>
      <c r="GAZ1167" s="86">
        <v>11162110</v>
      </c>
      <c r="GBA1167" s="86">
        <v>11162110</v>
      </c>
      <c r="GBB1167" s="86">
        <v>11162110</v>
      </c>
      <c r="GBC1167" s="86">
        <v>11162110</v>
      </c>
      <c r="GBD1167" s="86">
        <v>11162110</v>
      </c>
      <c r="GBE1167" s="86">
        <v>11162110</v>
      </c>
      <c r="GBF1167" s="86">
        <v>11162110</v>
      </c>
      <c r="GBG1167" s="86">
        <v>11162110</v>
      </c>
      <c r="GBH1167" s="86">
        <v>11162110</v>
      </c>
      <c r="GBI1167" s="86">
        <v>11162110</v>
      </c>
      <c r="GBJ1167" s="86">
        <v>11162110</v>
      </c>
      <c r="GBK1167" s="86">
        <v>11162110</v>
      </c>
      <c r="GBL1167" s="86">
        <v>11162110</v>
      </c>
      <c r="GBM1167" s="86">
        <v>11162110</v>
      </c>
      <c r="GBN1167" s="86">
        <v>11162110</v>
      </c>
      <c r="GBO1167" s="86">
        <v>11162110</v>
      </c>
      <c r="GBP1167" s="86">
        <v>11162110</v>
      </c>
      <c r="GBQ1167" s="86">
        <v>11162110</v>
      </c>
      <c r="GBR1167" s="86">
        <v>11162110</v>
      </c>
      <c r="GBS1167" s="86">
        <v>11162110</v>
      </c>
      <c r="GBT1167" s="86">
        <v>11162110</v>
      </c>
      <c r="GBU1167" s="86">
        <v>11162110</v>
      </c>
      <c r="GBV1167" s="86">
        <v>11162110</v>
      </c>
      <c r="GBW1167" s="86">
        <v>11162110</v>
      </c>
      <c r="GBX1167" s="86">
        <v>11162110</v>
      </c>
      <c r="GBY1167" s="86">
        <v>11162110</v>
      </c>
      <c r="GBZ1167" s="86">
        <v>11162110</v>
      </c>
      <c r="GCA1167" s="86">
        <v>11162110</v>
      </c>
      <c r="GCB1167" s="86">
        <v>11162110</v>
      </c>
      <c r="GCC1167" s="86">
        <v>11162110</v>
      </c>
      <c r="GCD1167" s="86">
        <v>11162110</v>
      </c>
      <c r="GCE1167" s="86">
        <v>11162110</v>
      </c>
      <c r="GCF1167" s="86">
        <v>11162110</v>
      </c>
      <c r="GCG1167" s="86">
        <v>11162110</v>
      </c>
      <c r="GCH1167" s="86">
        <v>11162110</v>
      </c>
      <c r="GCI1167" s="86">
        <v>11162110</v>
      </c>
      <c r="GCJ1167" s="86">
        <v>11162110</v>
      </c>
      <c r="GCK1167" s="86">
        <v>11162110</v>
      </c>
      <c r="GCL1167" s="86">
        <v>11162110</v>
      </c>
      <c r="GCM1167" s="86">
        <v>11162110</v>
      </c>
      <c r="GCN1167" s="86">
        <v>11162110</v>
      </c>
      <c r="GCO1167" s="86">
        <v>11162110</v>
      </c>
      <c r="GCP1167" s="86">
        <v>11162110</v>
      </c>
      <c r="GCQ1167" s="86">
        <v>11162110</v>
      </c>
      <c r="GCR1167" s="86">
        <v>11162110</v>
      </c>
      <c r="GCS1167" s="86">
        <v>11162110</v>
      </c>
      <c r="GCT1167" s="86">
        <v>11162110</v>
      </c>
      <c r="GCU1167" s="86">
        <v>11162110</v>
      </c>
      <c r="GCV1167" s="86">
        <v>11162110</v>
      </c>
      <c r="GCW1167" s="86">
        <v>11162110</v>
      </c>
      <c r="GCX1167" s="86">
        <v>11162110</v>
      </c>
      <c r="GCY1167" s="86">
        <v>11162110</v>
      </c>
      <c r="GCZ1167" s="86">
        <v>11162110</v>
      </c>
      <c r="GDA1167" s="86">
        <v>11162110</v>
      </c>
      <c r="GDB1167" s="86">
        <v>11162110</v>
      </c>
      <c r="GDC1167" s="86">
        <v>11162110</v>
      </c>
      <c r="GDD1167" s="86">
        <v>11162110</v>
      </c>
      <c r="GDE1167" s="86">
        <v>11162110</v>
      </c>
      <c r="GDF1167" s="86">
        <v>11162110</v>
      </c>
      <c r="GDG1167" s="86">
        <v>11162110</v>
      </c>
      <c r="GDH1167" s="86">
        <v>11162110</v>
      </c>
      <c r="GDI1167" s="86">
        <v>11162110</v>
      </c>
      <c r="GDJ1167" s="86">
        <v>11162110</v>
      </c>
      <c r="GDK1167" s="86">
        <v>11162110</v>
      </c>
      <c r="GDL1167" s="86">
        <v>11162110</v>
      </c>
      <c r="GDM1167" s="86">
        <v>11162110</v>
      </c>
      <c r="GDN1167" s="86">
        <v>11162110</v>
      </c>
      <c r="GDO1167" s="86">
        <v>11162110</v>
      </c>
      <c r="GDP1167" s="86">
        <v>11162110</v>
      </c>
      <c r="GDQ1167" s="86">
        <v>11162110</v>
      </c>
      <c r="GDR1167" s="86">
        <v>11162110</v>
      </c>
      <c r="GDS1167" s="86">
        <v>11162110</v>
      </c>
      <c r="GDT1167" s="86">
        <v>11162110</v>
      </c>
      <c r="GDU1167" s="86">
        <v>11162110</v>
      </c>
      <c r="GDV1167" s="86">
        <v>11162110</v>
      </c>
      <c r="GDW1167" s="86">
        <v>11162110</v>
      </c>
      <c r="GDX1167" s="86">
        <v>11162110</v>
      </c>
      <c r="GDY1167" s="86">
        <v>11162110</v>
      </c>
      <c r="GDZ1167" s="86">
        <v>11162110</v>
      </c>
      <c r="GEA1167" s="86">
        <v>11162110</v>
      </c>
      <c r="GEB1167" s="86">
        <v>11162110</v>
      </c>
      <c r="GEC1167" s="86">
        <v>11162110</v>
      </c>
      <c r="GED1167" s="86">
        <v>11162110</v>
      </c>
      <c r="GEE1167" s="86">
        <v>11162110</v>
      </c>
      <c r="GEF1167" s="86">
        <v>11162110</v>
      </c>
      <c r="GEG1167" s="86">
        <v>11162110</v>
      </c>
      <c r="GEH1167" s="86">
        <v>11162110</v>
      </c>
      <c r="GEI1167" s="86">
        <v>11162110</v>
      </c>
      <c r="GEJ1167" s="86">
        <v>11162110</v>
      </c>
      <c r="GEK1167" s="86">
        <v>11162110</v>
      </c>
      <c r="GEL1167" s="86">
        <v>11162110</v>
      </c>
      <c r="GEM1167" s="86">
        <v>11162110</v>
      </c>
      <c r="GEN1167" s="86">
        <v>11162110</v>
      </c>
      <c r="GEO1167" s="86">
        <v>11162110</v>
      </c>
      <c r="GEP1167" s="86">
        <v>11162110</v>
      </c>
      <c r="GEQ1167" s="86">
        <v>11162110</v>
      </c>
      <c r="GER1167" s="86">
        <v>11162110</v>
      </c>
      <c r="GES1167" s="86">
        <v>11162110</v>
      </c>
      <c r="GET1167" s="86">
        <v>11162110</v>
      </c>
      <c r="GEU1167" s="86">
        <v>11162110</v>
      </c>
      <c r="GEV1167" s="86">
        <v>11162110</v>
      </c>
      <c r="GEW1167" s="86">
        <v>11162110</v>
      </c>
      <c r="GEX1167" s="86">
        <v>11162110</v>
      </c>
      <c r="GEY1167" s="86">
        <v>11162110</v>
      </c>
      <c r="GEZ1167" s="86">
        <v>11162110</v>
      </c>
      <c r="GFA1167" s="86">
        <v>11162110</v>
      </c>
      <c r="GFB1167" s="86">
        <v>11162110</v>
      </c>
      <c r="GFC1167" s="86">
        <v>11162110</v>
      </c>
      <c r="GFD1167" s="86">
        <v>11162110</v>
      </c>
      <c r="GFE1167" s="86">
        <v>11162110</v>
      </c>
      <c r="GFF1167" s="86">
        <v>11162110</v>
      </c>
      <c r="GFG1167" s="86">
        <v>11162110</v>
      </c>
      <c r="GFH1167" s="86">
        <v>11162110</v>
      </c>
      <c r="GFI1167" s="86">
        <v>11162110</v>
      </c>
      <c r="GFJ1167" s="86">
        <v>11162110</v>
      </c>
      <c r="GFK1167" s="86">
        <v>11162110</v>
      </c>
      <c r="GFL1167" s="86">
        <v>11162110</v>
      </c>
      <c r="GFM1167" s="86">
        <v>11162110</v>
      </c>
      <c r="GFN1167" s="86">
        <v>11162110</v>
      </c>
      <c r="GFO1167" s="86">
        <v>11162110</v>
      </c>
      <c r="GFP1167" s="86">
        <v>11162110</v>
      </c>
      <c r="GFQ1167" s="86">
        <v>11162110</v>
      </c>
      <c r="GFR1167" s="86">
        <v>11162110</v>
      </c>
      <c r="GFS1167" s="86">
        <v>11162110</v>
      </c>
      <c r="GFT1167" s="86">
        <v>11162110</v>
      </c>
      <c r="GFU1167" s="86">
        <v>11162110</v>
      </c>
      <c r="GFV1167" s="86">
        <v>11162110</v>
      </c>
      <c r="GFW1167" s="86">
        <v>11162110</v>
      </c>
      <c r="GFX1167" s="86">
        <v>11162110</v>
      </c>
      <c r="GFY1167" s="86">
        <v>11162110</v>
      </c>
      <c r="GFZ1167" s="86">
        <v>11162110</v>
      </c>
      <c r="GGA1167" s="86">
        <v>11162110</v>
      </c>
      <c r="GGB1167" s="86">
        <v>11162110</v>
      </c>
      <c r="GGC1167" s="86">
        <v>11162110</v>
      </c>
      <c r="GGD1167" s="86">
        <v>11162110</v>
      </c>
      <c r="GGE1167" s="86">
        <v>11162110</v>
      </c>
      <c r="GGF1167" s="86">
        <v>11162110</v>
      </c>
      <c r="GGG1167" s="86">
        <v>11162110</v>
      </c>
      <c r="GGH1167" s="86">
        <v>11162110</v>
      </c>
      <c r="GGI1167" s="86">
        <v>11162110</v>
      </c>
      <c r="GGJ1167" s="86">
        <v>11162110</v>
      </c>
      <c r="GGK1167" s="86">
        <v>11162110</v>
      </c>
      <c r="GGL1167" s="86">
        <v>11162110</v>
      </c>
      <c r="GGM1167" s="86">
        <v>11162110</v>
      </c>
      <c r="GGN1167" s="86">
        <v>11162110</v>
      </c>
      <c r="GGO1167" s="86">
        <v>11162110</v>
      </c>
      <c r="GGP1167" s="86">
        <v>11162110</v>
      </c>
      <c r="GGQ1167" s="86">
        <v>11162110</v>
      </c>
      <c r="GGR1167" s="86">
        <v>11162110</v>
      </c>
      <c r="GGS1167" s="86">
        <v>11162110</v>
      </c>
      <c r="GGT1167" s="86">
        <v>11162110</v>
      </c>
      <c r="GGU1167" s="86">
        <v>11162110</v>
      </c>
      <c r="GGV1167" s="86">
        <v>11162110</v>
      </c>
      <c r="GGW1167" s="86">
        <v>11162110</v>
      </c>
      <c r="GGX1167" s="86">
        <v>11162110</v>
      </c>
      <c r="GGY1167" s="86">
        <v>11162110</v>
      </c>
      <c r="GGZ1167" s="86">
        <v>11162110</v>
      </c>
      <c r="GHA1167" s="86">
        <v>11162110</v>
      </c>
      <c r="GHB1167" s="86">
        <v>11162110</v>
      </c>
      <c r="GHC1167" s="86">
        <v>11162110</v>
      </c>
      <c r="GHD1167" s="86">
        <v>11162110</v>
      </c>
      <c r="GHE1167" s="86">
        <v>11162110</v>
      </c>
      <c r="GHF1167" s="86">
        <v>11162110</v>
      </c>
      <c r="GHG1167" s="86">
        <v>11162110</v>
      </c>
      <c r="GHH1167" s="86">
        <v>11162110</v>
      </c>
      <c r="GHI1167" s="86">
        <v>11162110</v>
      </c>
      <c r="GHJ1167" s="86">
        <v>11162110</v>
      </c>
      <c r="GHK1167" s="86">
        <v>11162110</v>
      </c>
      <c r="GHL1167" s="86">
        <v>11162110</v>
      </c>
      <c r="GHM1167" s="86">
        <v>11162110</v>
      </c>
      <c r="GHN1167" s="86">
        <v>11162110</v>
      </c>
      <c r="GHO1167" s="86">
        <v>11162110</v>
      </c>
      <c r="GHP1167" s="86">
        <v>11162110</v>
      </c>
      <c r="GHQ1167" s="86">
        <v>11162110</v>
      </c>
      <c r="GHR1167" s="86">
        <v>11162110</v>
      </c>
      <c r="GHS1167" s="86">
        <v>11162110</v>
      </c>
      <c r="GHT1167" s="86">
        <v>11162110</v>
      </c>
      <c r="GHU1167" s="86">
        <v>11162110</v>
      </c>
      <c r="GHV1167" s="86">
        <v>11162110</v>
      </c>
      <c r="GHW1167" s="86">
        <v>11162110</v>
      </c>
      <c r="GHX1167" s="86">
        <v>11162110</v>
      </c>
      <c r="GHY1167" s="86">
        <v>11162110</v>
      </c>
      <c r="GHZ1167" s="86">
        <v>11162110</v>
      </c>
      <c r="GIA1167" s="86">
        <v>11162110</v>
      </c>
      <c r="GIB1167" s="86">
        <v>11162110</v>
      </c>
      <c r="GIC1167" s="86">
        <v>11162110</v>
      </c>
      <c r="GID1167" s="86">
        <v>11162110</v>
      </c>
      <c r="GIE1167" s="86">
        <v>11162110</v>
      </c>
      <c r="GIF1167" s="86">
        <v>11162110</v>
      </c>
      <c r="GIG1167" s="86">
        <v>11162110</v>
      </c>
      <c r="GIH1167" s="86">
        <v>11162110</v>
      </c>
      <c r="GII1167" s="86">
        <v>11162110</v>
      </c>
      <c r="GIJ1167" s="86">
        <v>11162110</v>
      </c>
      <c r="GIK1167" s="86">
        <v>11162110</v>
      </c>
      <c r="GIL1167" s="86">
        <v>11162110</v>
      </c>
      <c r="GIM1167" s="86">
        <v>11162110</v>
      </c>
      <c r="GIN1167" s="86">
        <v>11162110</v>
      </c>
      <c r="GIO1167" s="86">
        <v>11162110</v>
      </c>
      <c r="GIP1167" s="86">
        <v>11162110</v>
      </c>
      <c r="GIQ1167" s="86">
        <v>11162110</v>
      </c>
      <c r="GIR1167" s="86">
        <v>11162110</v>
      </c>
      <c r="GIS1167" s="86">
        <v>11162110</v>
      </c>
      <c r="GIT1167" s="86">
        <v>11162110</v>
      </c>
      <c r="GIU1167" s="86">
        <v>11162110</v>
      </c>
      <c r="GIV1167" s="86">
        <v>11162110</v>
      </c>
      <c r="GIW1167" s="86">
        <v>11162110</v>
      </c>
      <c r="GIX1167" s="86">
        <v>11162110</v>
      </c>
      <c r="GIY1167" s="86">
        <v>11162110</v>
      </c>
      <c r="GIZ1167" s="86">
        <v>11162110</v>
      </c>
      <c r="GJA1167" s="86">
        <v>11162110</v>
      </c>
      <c r="GJB1167" s="86">
        <v>11162110</v>
      </c>
      <c r="GJC1167" s="86">
        <v>11162110</v>
      </c>
      <c r="GJD1167" s="86">
        <v>11162110</v>
      </c>
      <c r="GJE1167" s="86">
        <v>11162110</v>
      </c>
      <c r="GJF1167" s="86">
        <v>11162110</v>
      </c>
      <c r="GJG1167" s="86">
        <v>11162110</v>
      </c>
      <c r="GJH1167" s="86">
        <v>11162110</v>
      </c>
      <c r="GJI1167" s="86">
        <v>11162110</v>
      </c>
      <c r="GJJ1167" s="86">
        <v>11162110</v>
      </c>
      <c r="GJK1167" s="86">
        <v>11162110</v>
      </c>
      <c r="GJL1167" s="86">
        <v>11162110</v>
      </c>
      <c r="GJM1167" s="86">
        <v>11162110</v>
      </c>
      <c r="GJN1167" s="86">
        <v>11162110</v>
      </c>
      <c r="GJO1167" s="86">
        <v>11162110</v>
      </c>
      <c r="GJP1167" s="86">
        <v>11162110</v>
      </c>
      <c r="GJQ1167" s="86">
        <v>11162110</v>
      </c>
      <c r="GJR1167" s="86">
        <v>11162110</v>
      </c>
      <c r="GJS1167" s="86">
        <v>11162110</v>
      </c>
      <c r="GJT1167" s="86">
        <v>11162110</v>
      </c>
      <c r="GJU1167" s="86">
        <v>11162110</v>
      </c>
      <c r="GJV1167" s="86">
        <v>11162110</v>
      </c>
      <c r="GJW1167" s="86">
        <v>11162110</v>
      </c>
      <c r="GJX1167" s="86">
        <v>11162110</v>
      </c>
      <c r="GJY1167" s="86">
        <v>11162110</v>
      </c>
      <c r="GJZ1167" s="86">
        <v>11162110</v>
      </c>
      <c r="GKA1167" s="86">
        <v>11162110</v>
      </c>
      <c r="GKB1167" s="86">
        <v>11162110</v>
      </c>
      <c r="GKC1167" s="86">
        <v>11162110</v>
      </c>
      <c r="GKD1167" s="86">
        <v>11162110</v>
      </c>
      <c r="GKE1167" s="86">
        <v>11162110</v>
      </c>
      <c r="GKF1167" s="86">
        <v>11162110</v>
      </c>
      <c r="GKG1167" s="86">
        <v>11162110</v>
      </c>
      <c r="GKH1167" s="86">
        <v>11162110</v>
      </c>
      <c r="GKI1167" s="86">
        <v>11162110</v>
      </c>
      <c r="GKJ1167" s="86">
        <v>11162110</v>
      </c>
      <c r="GKK1167" s="86">
        <v>11162110</v>
      </c>
      <c r="GKL1167" s="86">
        <v>11162110</v>
      </c>
      <c r="GKM1167" s="86">
        <v>11162110</v>
      </c>
      <c r="GKN1167" s="86">
        <v>11162110</v>
      </c>
      <c r="GKO1167" s="86">
        <v>11162110</v>
      </c>
      <c r="GKP1167" s="86">
        <v>11162110</v>
      </c>
      <c r="GKQ1167" s="86">
        <v>11162110</v>
      </c>
      <c r="GKR1167" s="86">
        <v>11162110</v>
      </c>
      <c r="GKS1167" s="86">
        <v>11162110</v>
      </c>
      <c r="GKT1167" s="86">
        <v>11162110</v>
      </c>
      <c r="GKU1167" s="86">
        <v>11162110</v>
      </c>
      <c r="GKV1167" s="86">
        <v>11162110</v>
      </c>
      <c r="GKW1167" s="86">
        <v>11162110</v>
      </c>
      <c r="GKX1167" s="86">
        <v>11162110</v>
      </c>
      <c r="GKY1167" s="86">
        <v>11162110</v>
      </c>
      <c r="GKZ1167" s="86">
        <v>11162110</v>
      </c>
      <c r="GLA1167" s="86">
        <v>11162110</v>
      </c>
      <c r="GLB1167" s="86">
        <v>11162110</v>
      </c>
      <c r="GLC1167" s="86">
        <v>11162110</v>
      </c>
      <c r="GLD1167" s="86">
        <v>11162110</v>
      </c>
      <c r="GLE1167" s="86">
        <v>11162110</v>
      </c>
      <c r="GLF1167" s="86">
        <v>11162110</v>
      </c>
      <c r="GLG1167" s="86">
        <v>11162110</v>
      </c>
      <c r="GLH1167" s="86">
        <v>11162110</v>
      </c>
      <c r="GLI1167" s="86">
        <v>11162110</v>
      </c>
      <c r="GLJ1167" s="86">
        <v>11162110</v>
      </c>
      <c r="GLK1167" s="86">
        <v>11162110</v>
      </c>
      <c r="GLL1167" s="86">
        <v>11162110</v>
      </c>
      <c r="GLM1167" s="86">
        <v>11162110</v>
      </c>
      <c r="GLN1167" s="86">
        <v>11162110</v>
      </c>
      <c r="GLO1167" s="86">
        <v>11162110</v>
      </c>
      <c r="GLP1167" s="86">
        <v>11162110</v>
      </c>
      <c r="GLQ1167" s="86">
        <v>11162110</v>
      </c>
      <c r="GLR1167" s="86">
        <v>11162110</v>
      </c>
      <c r="GLS1167" s="86">
        <v>11162110</v>
      </c>
      <c r="GLT1167" s="86">
        <v>11162110</v>
      </c>
      <c r="GLU1167" s="86">
        <v>11162110</v>
      </c>
      <c r="GLV1167" s="86">
        <v>11162110</v>
      </c>
      <c r="GLW1167" s="86">
        <v>11162110</v>
      </c>
      <c r="GLX1167" s="86">
        <v>11162110</v>
      </c>
      <c r="GLY1167" s="86">
        <v>11162110</v>
      </c>
      <c r="GLZ1167" s="86">
        <v>11162110</v>
      </c>
      <c r="GMA1167" s="86">
        <v>11162110</v>
      </c>
      <c r="GMB1167" s="86">
        <v>11162110</v>
      </c>
      <c r="GMC1167" s="86">
        <v>11162110</v>
      </c>
      <c r="GMD1167" s="86">
        <v>11162110</v>
      </c>
      <c r="GME1167" s="86">
        <v>11162110</v>
      </c>
      <c r="GMF1167" s="86">
        <v>11162110</v>
      </c>
      <c r="GMG1167" s="86">
        <v>11162110</v>
      </c>
      <c r="GMH1167" s="86">
        <v>11162110</v>
      </c>
      <c r="GMI1167" s="86">
        <v>11162110</v>
      </c>
      <c r="GMJ1167" s="86">
        <v>11162110</v>
      </c>
      <c r="GMK1167" s="86">
        <v>11162110</v>
      </c>
      <c r="GML1167" s="86">
        <v>11162110</v>
      </c>
      <c r="GMM1167" s="86">
        <v>11162110</v>
      </c>
      <c r="GMN1167" s="86">
        <v>11162110</v>
      </c>
      <c r="GMO1167" s="86">
        <v>11162110</v>
      </c>
      <c r="GMP1167" s="86">
        <v>11162110</v>
      </c>
      <c r="GMQ1167" s="86">
        <v>11162110</v>
      </c>
      <c r="GMR1167" s="86">
        <v>11162110</v>
      </c>
      <c r="GMS1167" s="86">
        <v>11162110</v>
      </c>
      <c r="GMT1167" s="86">
        <v>11162110</v>
      </c>
      <c r="GMU1167" s="86">
        <v>11162110</v>
      </c>
      <c r="GMV1167" s="86">
        <v>11162110</v>
      </c>
      <c r="GMW1167" s="86">
        <v>11162110</v>
      </c>
      <c r="GMX1167" s="86">
        <v>11162110</v>
      </c>
      <c r="GMY1167" s="86">
        <v>11162110</v>
      </c>
      <c r="GMZ1167" s="86">
        <v>11162110</v>
      </c>
      <c r="GNA1167" s="86">
        <v>11162110</v>
      </c>
      <c r="GNB1167" s="86">
        <v>11162110</v>
      </c>
      <c r="GNC1167" s="86">
        <v>11162110</v>
      </c>
      <c r="GND1167" s="86">
        <v>11162110</v>
      </c>
      <c r="GNE1167" s="86">
        <v>11162110</v>
      </c>
      <c r="GNF1167" s="86">
        <v>11162110</v>
      </c>
      <c r="GNG1167" s="86">
        <v>11162110</v>
      </c>
      <c r="GNH1167" s="86">
        <v>11162110</v>
      </c>
      <c r="GNI1167" s="86">
        <v>11162110</v>
      </c>
      <c r="GNJ1167" s="86">
        <v>11162110</v>
      </c>
      <c r="GNK1167" s="86">
        <v>11162110</v>
      </c>
      <c r="GNL1167" s="86">
        <v>11162110</v>
      </c>
      <c r="GNM1167" s="86">
        <v>11162110</v>
      </c>
      <c r="GNN1167" s="86">
        <v>11162110</v>
      </c>
      <c r="GNO1167" s="86">
        <v>11162110</v>
      </c>
      <c r="GNP1167" s="86">
        <v>11162110</v>
      </c>
      <c r="GNQ1167" s="86">
        <v>11162110</v>
      </c>
      <c r="GNR1167" s="86">
        <v>11162110</v>
      </c>
      <c r="GNS1167" s="86">
        <v>11162110</v>
      </c>
      <c r="GNT1167" s="86">
        <v>11162110</v>
      </c>
      <c r="GNU1167" s="86">
        <v>11162110</v>
      </c>
      <c r="GNV1167" s="86">
        <v>11162110</v>
      </c>
      <c r="GNW1167" s="86">
        <v>11162110</v>
      </c>
      <c r="GNX1167" s="86">
        <v>11162110</v>
      </c>
      <c r="GNY1167" s="86">
        <v>11162110</v>
      </c>
      <c r="GNZ1167" s="86">
        <v>11162110</v>
      </c>
      <c r="GOA1167" s="86">
        <v>11162110</v>
      </c>
      <c r="GOB1167" s="86">
        <v>11162110</v>
      </c>
      <c r="GOC1167" s="86">
        <v>11162110</v>
      </c>
      <c r="GOD1167" s="86">
        <v>11162110</v>
      </c>
      <c r="GOE1167" s="86">
        <v>11162110</v>
      </c>
      <c r="GOF1167" s="86">
        <v>11162110</v>
      </c>
      <c r="GOG1167" s="86">
        <v>11162110</v>
      </c>
      <c r="GOH1167" s="86">
        <v>11162110</v>
      </c>
      <c r="GOI1167" s="86">
        <v>11162110</v>
      </c>
      <c r="GOJ1167" s="86">
        <v>11162110</v>
      </c>
      <c r="GOK1167" s="86">
        <v>11162110</v>
      </c>
      <c r="GOL1167" s="86">
        <v>11162110</v>
      </c>
      <c r="GOM1167" s="86">
        <v>11162110</v>
      </c>
      <c r="GON1167" s="86">
        <v>11162110</v>
      </c>
      <c r="GOO1167" s="86">
        <v>11162110</v>
      </c>
      <c r="GOP1167" s="86">
        <v>11162110</v>
      </c>
      <c r="GOQ1167" s="86">
        <v>11162110</v>
      </c>
      <c r="GOR1167" s="86">
        <v>11162110</v>
      </c>
      <c r="GOS1167" s="86">
        <v>11162110</v>
      </c>
      <c r="GOT1167" s="86">
        <v>11162110</v>
      </c>
      <c r="GOU1167" s="86">
        <v>11162110</v>
      </c>
      <c r="GOV1167" s="86">
        <v>11162110</v>
      </c>
      <c r="GOW1167" s="86">
        <v>11162110</v>
      </c>
      <c r="GOX1167" s="86">
        <v>11162110</v>
      </c>
      <c r="GOY1167" s="86">
        <v>11162110</v>
      </c>
      <c r="GOZ1167" s="86">
        <v>11162110</v>
      </c>
      <c r="GPA1167" s="86">
        <v>11162110</v>
      </c>
      <c r="GPB1167" s="86">
        <v>11162110</v>
      </c>
      <c r="GPC1167" s="86">
        <v>11162110</v>
      </c>
      <c r="GPD1167" s="86">
        <v>11162110</v>
      </c>
      <c r="GPE1167" s="86">
        <v>11162110</v>
      </c>
      <c r="GPF1167" s="86">
        <v>11162110</v>
      </c>
      <c r="GPG1167" s="86">
        <v>11162110</v>
      </c>
      <c r="GPH1167" s="86">
        <v>11162110</v>
      </c>
      <c r="GPI1167" s="86">
        <v>11162110</v>
      </c>
      <c r="GPJ1167" s="86">
        <v>11162110</v>
      </c>
      <c r="GPK1167" s="86">
        <v>11162110</v>
      </c>
      <c r="GPL1167" s="86">
        <v>11162110</v>
      </c>
      <c r="GPM1167" s="86">
        <v>11162110</v>
      </c>
      <c r="GPN1167" s="86">
        <v>11162110</v>
      </c>
      <c r="GPO1167" s="86">
        <v>11162110</v>
      </c>
      <c r="GPP1167" s="86">
        <v>11162110</v>
      </c>
      <c r="GPQ1167" s="86">
        <v>11162110</v>
      </c>
      <c r="GPR1167" s="86">
        <v>11162110</v>
      </c>
      <c r="GPS1167" s="86">
        <v>11162110</v>
      </c>
      <c r="GPT1167" s="86">
        <v>11162110</v>
      </c>
      <c r="GPU1167" s="86">
        <v>11162110</v>
      </c>
      <c r="GPV1167" s="86">
        <v>11162110</v>
      </c>
      <c r="GPW1167" s="86">
        <v>11162110</v>
      </c>
      <c r="GPX1167" s="86">
        <v>11162110</v>
      </c>
      <c r="GPY1167" s="86">
        <v>11162110</v>
      </c>
      <c r="GPZ1167" s="86">
        <v>11162110</v>
      </c>
      <c r="GQA1167" s="86">
        <v>11162110</v>
      </c>
      <c r="GQB1167" s="86">
        <v>11162110</v>
      </c>
      <c r="GQC1167" s="86">
        <v>11162110</v>
      </c>
      <c r="GQD1167" s="86">
        <v>11162110</v>
      </c>
      <c r="GQE1167" s="86">
        <v>11162110</v>
      </c>
      <c r="GQF1167" s="86">
        <v>11162110</v>
      </c>
      <c r="GQG1167" s="86">
        <v>11162110</v>
      </c>
      <c r="GQH1167" s="86">
        <v>11162110</v>
      </c>
      <c r="GQI1167" s="86">
        <v>11162110</v>
      </c>
      <c r="GQJ1167" s="86">
        <v>11162110</v>
      </c>
      <c r="GQK1167" s="86">
        <v>11162110</v>
      </c>
      <c r="GQL1167" s="86">
        <v>11162110</v>
      </c>
      <c r="GQM1167" s="86">
        <v>11162110</v>
      </c>
      <c r="GQN1167" s="86">
        <v>11162110</v>
      </c>
      <c r="GQO1167" s="86">
        <v>11162110</v>
      </c>
      <c r="GQP1167" s="86">
        <v>11162110</v>
      </c>
      <c r="GQQ1167" s="86">
        <v>11162110</v>
      </c>
      <c r="GQR1167" s="86">
        <v>11162110</v>
      </c>
      <c r="GQS1167" s="86">
        <v>11162110</v>
      </c>
      <c r="GQT1167" s="86">
        <v>11162110</v>
      </c>
      <c r="GQU1167" s="86">
        <v>11162110</v>
      </c>
      <c r="GQV1167" s="86">
        <v>11162110</v>
      </c>
      <c r="GQW1167" s="86">
        <v>11162110</v>
      </c>
      <c r="GQX1167" s="86">
        <v>11162110</v>
      </c>
      <c r="GQY1167" s="86">
        <v>11162110</v>
      </c>
      <c r="GQZ1167" s="86">
        <v>11162110</v>
      </c>
      <c r="GRA1167" s="86">
        <v>11162110</v>
      </c>
      <c r="GRB1167" s="86">
        <v>11162110</v>
      </c>
      <c r="GRC1167" s="86">
        <v>11162110</v>
      </c>
      <c r="GRD1167" s="86">
        <v>11162110</v>
      </c>
      <c r="GRE1167" s="86">
        <v>11162110</v>
      </c>
      <c r="GRF1167" s="86">
        <v>11162110</v>
      </c>
      <c r="GRG1167" s="86">
        <v>11162110</v>
      </c>
      <c r="GRH1167" s="86">
        <v>11162110</v>
      </c>
      <c r="GRI1167" s="86">
        <v>11162110</v>
      </c>
      <c r="GRJ1167" s="86">
        <v>11162110</v>
      </c>
      <c r="GRK1167" s="86">
        <v>11162110</v>
      </c>
      <c r="GRL1167" s="86">
        <v>11162110</v>
      </c>
      <c r="GRM1167" s="86">
        <v>11162110</v>
      </c>
      <c r="GRN1167" s="86">
        <v>11162110</v>
      </c>
      <c r="GRO1167" s="86">
        <v>11162110</v>
      </c>
      <c r="GRP1167" s="86">
        <v>11162110</v>
      </c>
      <c r="GRQ1167" s="86">
        <v>11162110</v>
      </c>
      <c r="GRR1167" s="86">
        <v>11162110</v>
      </c>
      <c r="GRS1167" s="86">
        <v>11162110</v>
      </c>
      <c r="GRT1167" s="86">
        <v>11162110</v>
      </c>
      <c r="GRU1167" s="86">
        <v>11162110</v>
      </c>
      <c r="GRV1167" s="86">
        <v>11162110</v>
      </c>
      <c r="GRW1167" s="86">
        <v>11162110</v>
      </c>
      <c r="GRX1167" s="86">
        <v>11162110</v>
      </c>
      <c r="GRY1167" s="86">
        <v>11162110</v>
      </c>
      <c r="GRZ1167" s="86">
        <v>11162110</v>
      </c>
      <c r="GSA1167" s="86">
        <v>11162110</v>
      </c>
      <c r="GSB1167" s="86">
        <v>11162110</v>
      </c>
      <c r="GSC1167" s="86">
        <v>11162110</v>
      </c>
      <c r="GSD1167" s="86">
        <v>11162110</v>
      </c>
      <c r="GSE1167" s="86">
        <v>11162110</v>
      </c>
      <c r="GSF1167" s="86">
        <v>11162110</v>
      </c>
      <c r="GSG1167" s="86">
        <v>11162110</v>
      </c>
      <c r="GSH1167" s="86">
        <v>11162110</v>
      </c>
      <c r="GSI1167" s="86">
        <v>11162110</v>
      </c>
      <c r="GSJ1167" s="86">
        <v>11162110</v>
      </c>
      <c r="GSK1167" s="86">
        <v>11162110</v>
      </c>
      <c r="GSL1167" s="86">
        <v>11162110</v>
      </c>
      <c r="GSM1167" s="86">
        <v>11162110</v>
      </c>
      <c r="GSN1167" s="86">
        <v>11162110</v>
      </c>
      <c r="GSO1167" s="86">
        <v>11162110</v>
      </c>
      <c r="GSP1167" s="86">
        <v>11162110</v>
      </c>
      <c r="GSQ1167" s="86">
        <v>11162110</v>
      </c>
      <c r="GSR1167" s="86">
        <v>11162110</v>
      </c>
      <c r="GSS1167" s="86">
        <v>11162110</v>
      </c>
      <c r="GST1167" s="86">
        <v>11162110</v>
      </c>
      <c r="GSU1167" s="86">
        <v>11162110</v>
      </c>
      <c r="GSV1167" s="86">
        <v>11162110</v>
      </c>
      <c r="GSW1167" s="86">
        <v>11162110</v>
      </c>
      <c r="GSX1167" s="86">
        <v>11162110</v>
      </c>
      <c r="GSY1167" s="86">
        <v>11162110</v>
      </c>
      <c r="GSZ1167" s="86">
        <v>11162110</v>
      </c>
      <c r="GTA1167" s="86">
        <v>11162110</v>
      </c>
      <c r="GTB1167" s="86">
        <v>11162110</v>
      </c>
      <c r="GTC1167" s="86">
        <v>11162110</v>
      </c>
      <c r="GTD1167" s="86">
        <v>11162110</v>
      </c>
      <c r="GTE1167" s="86">
        <v>11162110</v>
      </c>
      <c r="GTF1167" s="86">
        <v>11162110</v>
      </c>
      <c r="GTG1167" s="86">
        <v>11162110</v>
      </c>
      <c r="GTH1167" s="86">
        <v>11162110</v>
      </c>
      <c r="GTI1167" s="86">
        <v>11162110</v>
      </c>
      <c r="GTJ1167" s="86">
        <v>11162110</v>
      </c>
      <c r="GTK1167" s="86">
        <v>11162110</v>
      </c>
      <c r="GTL1167" s="86">
        <v>11162110</v>
      </c>
      <c r="GTM1167" s="86">
        <v>11162110</v>
      </c>
      <c r="GTN1167" s="86">
        <v>11162110</v>
      </c>
      <c r="GTO1167" s="86">
        <v>11162110</v>
      </c>
      <c r="GTP1167" s="86">
        <v>11162110</v>
      </c>
      <c r="GTQ1167" s="86">
        <v>11162110</v>
      </c>
      <c r="GTR1167" s="86">
        <v>11162110</v>
      </c>
      <c r="GTS1167" s="86">
        <v>11162110</v>
      </c>
      <c r="GTT1167" s="86">
        <v>11162110</v>
      </c>
      <c r="GTU1167" s="86">
        <v>11162110</v>
      </c>
      <c r="GTV1167" s="86">
        <v>11162110</v>
      </c>
      <c r="GTW1167" s="86">
        <v>11162110</v>
      </c>
      <c r="GTX1167" s="86">
        <v>11162110</v>
      </c>
      <c r="GTY1167" s="86">
        <v>11162110</v>
      </c>
      <c r="GTZ1167" s="86">
        <v>11162110</v>
      </c>
      <c r="GUA1167" s="86">
        <v>11162110</v>
      </c>
      <c r="GUB1167" s="86">
        <v>11162110</v>
      </c>
      <c r="GUC1167" s="86">
        <v>11162110</v>
      </c>
      <c r="GUD1167" s="86">
        <v>11162110</v>
      </c>
      <c r="GUE1167" s="86">
        <v>11162110</v>
      </c>
      <c r="GUF1167" s="86">
        <v>11162110</v>
      </c>
      <c r="GUG1167" s="86">
        <v>11162110</v>
      </c>
      <c r="GUH1167" s="86">
        <v>11162110</v>
      </c>
      <c r="GUI1167" s="86">
        <v>11162110</v>
      </c>
      <c r="GUJ1167" s="86">
        <v>11162110</v>
      </c>
      <c r="GUK1167" s="86">
        <v>11162110</v>
      </c>
      <c r="GUL1167" s="86">
        <v>11162110</v>
      </c>
      <c r="GUM1167" s="86">
        <v>11162110</v>
      </c>
      <c r="GUN1167" s="86">
        <v>11162110</v>
      </c>
      <c r="GUO1167" s="86">
        <v>11162110</v>
      </c>
      <c r="GUP1167" s="86">
        <v>11162110</v>
      </c>
      <c r="GUQ1167" s="86">
        <v>11162110</v>
      </c>
      <c r="GUR1167" s="86">
        <v>11162110</v>
      </c>
      <c r="GUS1167" s="86">
        <v>11162110</v>
      </c>
      <c r="GUT1167" s="86">
        <v>11162110</v>
      </c>
      <c r="GUU1167" s="86">
        <v>11162110</v>
      </c>
      <c r="GUV1167" s="86">
        <v>11162110</v>
      </c>
      <c r="GUW1167" s="86">
        <v>11162110</v>
      </c>
      <c r="GUX1167" s="86">
        <v>11162110</v>
      </c>
      <c r="GUY1167" s="86">
        <v>11162110</v>
      </c>
      <c r="GUZ1167" s="86">
        <v>11162110</v>
      </c>
      <c r="GVA1167" s="86">
        <v>11162110</v>
      </c>
      <c r="GVB1167" s="86">
        <v>11162110</v>
      </c>
      <c r="GVC1167" s="86">
        <v>11162110</v>
      </c>
      <c r="GVD1167" s="86">
        <v>11162110</v>
      </c>
      <c r="GVE1167" s="86">
        <v>11162110</v>
      </c>
      <c r="GVF1167" s="86">
        <v>11162110</v>
      </c>
      <c r="GVG1167" s="86">
        <v>11162110</v>
      </c>
      <c r="GVH1167" s="86">
        <v>11162110</v>
      </c>
      <c r="GVI1167" s="86">
        <v>11162110</v>
      </c>
      <c r="GVJ1167" s="86">
        <v>11162110</v>
      </c>
      <c r="GVK1167" s="86">
        <v>11162110</v>
      </c>
      <c r="GVL1167" s="86">
        <v>11162110</v>
      </c>
      <c r="GVM1167" s="86">
        <v>11162110</v>
      </c>
      <c r="GVN1167" s="86">
        <v>11162110</v>
      </c>
      <c r="GVO1167" s="86">
        <v>11162110</v>
      </c>
      <c r="GVP1167" s="86">
        <v>11162110</v>
      </c>
      <c r="GVQ1167" s="86">
        <v>11162110</v>
      </c>
      <c r="GVR1167" s="86">
        <v>11162110</v>
      </c>
      <c r="GVS1167" s="86">
        <v>11162110</v>
      </c>
      <c r="GVT1167" s="86">
        <v>11162110</v>
      </c>
      <c r="GVU1167" s="86">
        <v>11162110</v>
      </c>
      <c r="GVV1167" s="86">
        <v>11162110</v>
      </c>
      <c r="GVW1167" s="86">
        <v>11162110</v>
      </c>
      <c r="GVX1167" s="86">
        <v>11162110</v>
      </c>
      <c r="GVY1167" s="86">
        <v>11162110</v>
      </c>
      <c r="GVZ1167" s="86">
        <v>11162110</v>
      </c>
      <c r="GWA1167" s="86">
        <v>11162110</v>
      </c>
      <c r="GWB1167" s="86">
        <v>11162110</v>
      </c>
      <c r="GWC1167" s="86">
        <v>11162110</v>
      </c>
      <c r="GWD1167" s="86">
        <v>11162110</v>
      </c>
      <c r="GWE1167" s="86">
        <v>11162110</v>
      </c>
      <c r="GWF1167" s="86">
        <v>11162110</v>
      </c>
      <c r="GWG1167" s="86">
        <v>11162110</v>
      </c>
      <c r="GWH1167" s="86">
        <v>11162110</v>
      </c>
      <c r="GWI1167" s="86">
        <v>11162110</v>
      </c>
      <c r="GWJ1167" s="86">
        <v>11162110</v>
      </c>
      <c r="GWK1167" s="86">
        <v>11162110</v>
      </c>
      <c r="GWL1167" s="86">
        <v>11162110</v>
      </c>
      <c r="GWM1167" s="86">
        <v>11162110</v>
      </c>
      <c r="GWN1167" s="86">
        <v>11162110</v>
      </c>
      <c r="GWO1167" s="86">
        <v>11162110</v>
      </c>
      <c r="GWP1167" s="86">
        <v>11162110</v>
      </c>
      <c r="GWQ1167" s="86">
        <v>11162110</v>
      </c>
      <c r="GWR1167" s="86">
        <v>11162110</v>
      </c>
      <c r="GWS1167" s="86">
        <v>11162110</v>
      </c>
      <c r="GWT1167" s="86">
        <v>11162110</v>
      </c>
      <c r="GWU1167" s="86">
        <v>11162110</v>
      </c>
      <c r="GWV1167" s="86">
        <v>11162110</v>
      </c>
      <c r="GWW1167" s="86">
        <v>11162110</v>
      </c>
      <c r="GWX1167" s="86">
        <v>11162110</v>
      </c>
      <c r="GWY1167" s="86">
        <v>11162110</v>
      </c>
      <c r="GWZ1167" s="86">
        <v>11162110</v>
      </c>
      <c r="GXA1167" s="86">
        <v>11162110</v>
      </c>
      <c r="GXB1167" s="86">
        <v>11162110</v>
      </c>
      <c r="GXC1167" s="86">
        <v>11162110</v>
      </c>
      <c r="GXD1167" s="86">
        <v>11162110</v>
      </c>
      <c r="GXE1167" s="86">
        <v>11162110</v>
      </c>
      <c r="GXF1167" s="86">
        <v>11162110</v>
      </c>
      <c r="GXG1167" s="86">
        <v>11162110</v>
      </c>
      <c r="GXH1167" s="86">
        <v>11162110</v>
      </c>
      <c r="GXI1167" s="86">
        <v>11162110</v>
      </c>
      <c r="GXJ1167" s="86">
        <v>11162110</v>
      </c>
      <c r="GXK1167" s="86">
        <v>11162110</v>
      </c>
      <c r="GXL1167" s="86">
        <v>11162110</v>
      </c>
      <c r="GXM1167" s="86">
        <v>11162110</v>
      </c>
      <c r="GXN1167" s="86">
        <v>11162110</v>
      </c>
      <c r="GXO1167" s="86">
        <v>11162110</v>
      </c>
      <c r="GXP1167" s="86">
        <v>11162110</v>
      </c>
      <c r="GXQ1167" s="86">
        <v>11162110</v>
      </c>
      <c r="GXR1167" s="86">
        <v>11162110</v>
      </c>
      <c r="GXS1167" s="86">
        <v>11162110</v>
      </c>
      <c r="GXT1167" s="86">
        <v>11162110</v>
      </c>
      <c r="GXU1167" s="86">
        <v>11162110</v>
      </c>
      <c r="GXV1167" s="86">
        <v>11162110</v>
      </c>
      <c r="GXW1167" s="86">
        <v>11162110</v>
      </c>
      <c r="GXX1167" s="86">
        <v>11162110</v>
      </c>
      <c r="GXY1167" s="86">
        <v>11162110</v>
      </c>
      <c r="GXZ1167" s="86">
        <v>11162110</v>
      </c>
      <c r="GYA1167" s="86">
        <v>11162110</v>
      </c>
      <c r="GYB1167" s="86">
        <v>11162110</v>
      </c>
      <c r="GYC1167" s="86">
        <v>11162110</v>
      </c>
      <c r="GYD1167" s="86">
        <v>11162110</v>
      </c>
      <c r="GYE1167" s="86">
        <v>11162110</v>
      </c>
      <c r="GYF1167" s="86">
        <v>11162110</v>
      </c>
      <c r="GYG1167" s="86">
        <v>11162110</v>
      </c>
      <c r="GYH1167" s="86">
        <v>11162110</v>
      </c>
      <c r="GYI1167" s="86">
        <v>11162110</v>
      </c>
      <c r="GYJ1167" s="86">
        <v>11162110</v>
      </c>
      <c r="GYK1167" s="86">
        <v>11162110</v>
      </c>
      <c r="GYL1167" s="86">
        <v>11162110</v>
      </c>
      <c r="GYM1167" s="86">
        <v>11162110</v>
      </c>
      <c r="GYN1167" s="86">
        <v>11162110</v>
      </c>
      <c r="GYO1167" s="86">
        <v>11162110</v>
      </c>
      <c r="GYP1167" s="86">
        <v>11162110</v>
      </c>
      <c r="GYQ1167" s="86">
        <v>11162110</v>
      </c>
      <c r="GYR1167" s="86">
        <v>11162110</v>
      </c>
      <c r="GYS1167" s="86">
        <v>11162110</v>
      </c>
      <c r="GYT1167" s="86">
        <v>11162110</v>
      </c>
      <c r="GYU1167" s="86">
        <v>11162110</v>
      </c>
      <c r="GYV1167" s="86">
        <v>11162110</v>
      </c>
      <c r="GYW1167" s="86">
        <v>11162110</v>
      </c>
      <c r="GYX1167" s="86">
        <v>11162110</v>
      </c>
      <c r="GYY1167" s="86">
        <v>11162110</v>
      </c>
      <c r="GYZ1167" s="86">
        <v>11162110</v>
      </c>
      <c r="GZA1167" s="86">
        <v>11162110</v>
      </c>
      <c r="GZB1167" s="86">
        <v>11162110</v>
      </c>
      <c r="GZC1167" s="86">
        <v>11162110</v>
      </c>
      <c r="GZD1167" s="86">
        <v>11162110</v>
      </c>
      <c r="GZE1167" s="86">
        <v>11162110</v>
      </c>
      <c r="GZF1167" s="86">
        <v>11162110</v>
      </c>
      <c r="GZG1167" s="86">
        <v>11162110</v>
      </c>
      <c r="GZH1167" s="86">
        <v>11162110</v>
      </c>
      <c r="GZI1167" s="86">
        <v>11162110</v>
      </c>
      <c r="GZJ1167" s="86">
        <v>11162110</v>
      </c>
      <c r="GZK1167" s="86">
        <v>11162110</v>
      </c>
      <c r="GZL1167" s="86">
        <v>11162110</v>
      </c>
      <c r="GZM1167" s="86">
        <v>11162110</v>
      </c>
      <c r="GZN1167" s="86">
        <v>11162110</v>
      </c>
      <c r="GZO1167" s="86">
        <v>11162110</v>
      </c>
      <c r="GZP1167" s="86">
        <v>11162110</v>
      </c>
      <c r="GZQ1167" s="86">
        <v>11162110</v>
      </c>
      <c r="GZR1167" s="86">
        <v>11162110</v>
      </c>
      <c r="GZS1167" s="86">
        <v>11162110</v>
      </c>
      <c r="GZT1167" s="86">
        <v>11162110</v>
      </c>
      <c r="GZU1167" s="86">
        <v>11162110</v>
      </c>
      <c r="GZV1167" s="86">
        <v>11162110</v>
      </c>
      <c r="GZW1167" s="86">
        <v>11162110</v>
      </c>
      <c r="GZX1167" s="86">
        <v>11162110</v>
      </c>
      <c r="GZY1167" s="86">
        <v>11162110</v>
      </c>
      <c r="GZZ1167" s="86">
        <v>11162110</v>
      </c>
      <c r="HAA1167" s="86">
        <v>11162110</v>
      </c>
      <c r="HAB1167" s="86">
        <v>11162110</v>
      </c>
      <c r="HAC1167" s="86">
        <v>11162110</v>
      </c>
      <c r="HAD1167" s="86">
        <v>11162110</v>
      </c>
      <c r="HAE1167" s="86">
        <v>11162110</v>
      </c>
      <c r="HAF1167" s="86">
        <v>11162110</v>
      </c>
      <c r="HAG1167" s="86">
        <v>11162110</v>
      </c>
      <c r="HAH1167" s="86">
        <v>11162110</v>
      </c>
      <c r="HAI1167" s="86">
        <v>11162110</v>
      </c>
      <c r="HAJ1167" s="86">
        <v>11162110</v>
      </c>
      <c r="HAK1167" s="86">
        <v>11162110</v>
      </c>
      <c r="HAL1167" s="86">
        <v>11162110</v>
      </c>
      <c r="HAM1167" s="86">
        <v>11162110</v>
      </c>
      <c r="HAN1167" s="86">
        <v>11162110</v>
      </c>
      <c r="HAO1167" s="86">
        <v>11162110</v>
      </c>
      <c r="HAP1167" s="86">
        <v>11162110</v>
      </c>
      <c r="HAQ1167" s="86">
        <v>11162110</v>
      </c>
      <c r="HAR1167" s="86">
        <v>11162110</v>
      </c>
      <c r="HAS1167" s="86">
        <v>11162110</v>
      </c>
      <c r="HAT1167" s="86">
        <v>11162110</v>
      </c>
      <c r="HAU1167" s="86">
        <v>11162110</v>
      </c>
      <c r="HAV1167" s="86">
        <v>11162110</v>
      </c>
      <c r="HAW1167" s="86">
        <v>11162110</v>
      </c>
      <c r="HAX1167" s="86">
        <v>11162110</v>
      </c>
      <c r="HAY1167" s="86">
        <v>11162110</v>
      </c>
      <c r="HAZ1167" s="86">
        <v>11162110</v>
      </c>
      <c r="HBA1167" s="86">
        <v>11162110</v>
      </c>
      <c r="HBB1167" s="86">
        <v>11162110</v>
      </c>
      <c r="HBC1167" s="86">
        <v>11162110</v>
      </c>
      <c r="HBD1167" s="86">
        <v>11162110</v>
      </c>
      <c r="HBE1167" s="86">
        <v>11162110</v>
      </c>
      <c r="HBF1167" s="86">
        <v>11162110</v>
      </c>
      <c r="HBG1167" s="86">
        <v>11162110</v>
      </c>
      <c r="HBH1167" s="86">
        <v>11162110</v>
      </c>
      <c r="HBI1167" s="86">
        <v>11162110</v>
      </c>
      <c r="HBJ1167" s="86">
        <v>11162110</v>
      </c>
      <c r="HBK1167" s="86">
        <v>11162110</v>
      </c>
      <c r="HBL1167" s="86">
        <v>11162110</v>
      </c>
      <c r="HBM1167" s="86">
        <v>11162110</v>
      </c>
      <c r="HBN1167" s="86">
        <v>11162110</v>
      </c>
      <c r="HBO1167" s="86">
        <v>11162110</v>
      </c>
      <c r="HBP1167" s="86">
        <v>11162110</v>
      </c>
      <c r="HBQ1167" s="86">
        <v>11162110</v>
      </c>
      <c r="HBR1167" s="86">
        <v>11162110</v>
      </c>
      <c r="HBS1167" s="86">
        <v>11162110</v>
      </c>
      <c r="HBT1167" s="86">
        <v>11162110</v>
      </c>
      <c r="HBU1167" s="86">
        <v>11162110</v>
      </c>
      <c r="HBV1167" s="86">
        <v>11162110</v>
      </c>
      <c r="HBW1167" s="86">
        <v>11162110</v>
      </c>
      <c r="HBX1167" s="86">
        <v>11162110</v>
      </c>
      <c r="HBY1167" s="86">
        <v>11162110</v>
      </c>
      <c r="HBZ1167" s="86">
        <v>11162110</v>
      </c>
      <c r="HCA1167" s="86">
        <v>11162110</v>
      </c>
      <c r="HCB1167" s="86">
        <v>11162110</v>
      </c>
      <c r="HCC1167" s="86">
        <v>11162110</v>
      </c>
      <c r="HCD1167" s="86">
        <v>11162110</v>
      </c>
      <c r="HCE1167" s="86">
        <v>11162110</v>
      </c>
      <c r="HCF1167" s="86">
        <v>11162110</v>
      </c>
      <c r="HCG1167" s="86">
        <v>11162110</v>
      </c>
      <c r="HCH1167" s="86">
        <v>11162110</v>
      </c>
      <c r="HCI1167" s="86">
        <v>11162110</v>
      </c>
      <c r="HCJ1167" s="86">
        <v>11162110</v>
      </c>
      <c r="HCK1167" s="86">
        <v>11162110</v>
      </c>
      <c r="HCL1167" s="86">
        <v>11162110</v>
      </c>
      <c r="HCM1167" s="86">
        <v>11162110</v>
      </c>
      <c r="HCN1167" s="86">
        <v>11162110</v>
      </c>
      <c r="HCO1167" s="86">
        <v>11162110</v>
      </c>
      <c r="HCP1167" s="86">
        <v>11162110</v>
      </c>
      <c r="HCQ1167" s="86">
        <v>11162110</v>
      </c>
      <c r="HCR1167" s="86">
        <v>11162110</v>
      </c>
      <c r="HCS1167" s="86">
        <v>11162110</v>
      </c>
      <c r="HCT1167" s="86">
        <v>11162110</v>
      </c>
      <c r="HCU1167" s="86">
        <v>11162110</v>
      </c>
      <c r="HCV1167" s="86">
        <v>11162110</v>
      </c>
      <c r="HCW1167" s="86">
        <v>11162110</v>
      </c>
      <c r="HCX1167" s="86">
        <v>11162110</v>
      </c>
      <c r="HCY1167" s="86">
        <v>11162110</v>
      </c>
      <c r="HCZ1167" s="86">
        <v>11162110</v>
      </c>
      <c r="HDA1167" s="86">
        <v>11162110</v>
      </c>
      <c r="HDB1167" s="86">
        <v>11162110</v>
      </c>
      <c r="HDC1167" s="86">
        <v>11162110</v>
      </c>
      <c r="HDD1167" s="86">
        <v>11162110</v>
      </c>
      <c r="HDE1167" s="86">
        <v>11162110</v>
      </c>
      <c r="HDF1167" s="86">
        <v>11162110</v>
      </c>
      <c r="HDG1167" s="86">
        <v>11162110</v>
      </c>
      <c r="HDH1167" s="86">
        <v>11162110</v>
      </c>
      <c r="HDI1167" s="86">
        <v>11162110</v>
      </c>
      <c r="HDJ1167" s="86">
        <v>11162110</v>
      </c>
      <c r="HDK1167" s="86">
        <v>11162110</v>
      </c>
      <c r="HDL1167" s="86">
        <v>11162110</v>
      </c>
      <c r="HDM1167" s="86">
        <v>11162110</v>
      </c>
      <c r="HDN1167" s="86">
        <v>11162110</v>
      </c>
      <c r="HDO1167" s="86">
        <v>11162110</v>
      </c>
      <c r="HDP1167" s="86">
        <v>11162110</v>
      </c>
      <c r="HDQ1167" s="86">
        <v>11162110</v>
      </c>
      <c r="HDR1167" s="86">
        <v>11162110</v>
      </c>
      <c r="HDS1167" s="86">
        <v>11162110</v>
      </c>
      <c r="HDT1167" s="86">
        <v>11162110</v>
      </c>
      <c r="HDU1167" s="86">
        <v>11162110</v>
      </c>
      <c r="HDV1167" s="86">
        <v>11162110</v>
      </c>
      <c r="HDW1167" s="86">
        <v>11162110</v>
      </c>
      <c r="HDX1167" s="86">
        <v>11162110</v>
      </c>
      <c r="HDY1167" s="86">
        <v>11162110</v>
      </c>
      <c r="HDZ1167" s="86">
        <v>11162110</v>
      </c>
      <c r="HEA1167" s="86">
        <v>11162110</v>
      </c>
      <c r="HEB1167" s="86">
        <v>11162110</v>
      </c>
      <c r="HEC1167" s="86">
        <v>11162110</v>
      </c>
      <c r="HED1167" s="86">
        <v>11162110</v>
      </c>
      <c r="HEE1167" s="86">
        <v>11162110</v>
      </c>
      <c r="HEF1167" s="86">
        <v>11162110</v>
      </c>
      <c r="HEG1167" s="86">
        <v>11162110</v>
      </c>
      <c r="HEH1167" s="86">
        <v>11162110</v>
      </c>
      <c r="HEI1167" s="86">
        <v>11162110</v>
      </c>
      <c r="HEJ1167" s="86">
        <v>11162110</v>
      </c>
      <c r="HEK1167" s="86">
        <v>11162110</v>
      </c>
      <c r="HEL1167" s="86">
        <v>11162110</v>
      </c>
      <c r="HEM1167" s="86">
        <v>11162110</v>
      </c>
      <c r="HEN1167" s="86">
        <v>11162110</v>
      </c>
      <c r="HEO1167" s="86">
        <v>11162110</v>
      </c>
      <c r="HEP1167" s="86">
        <v>11162110</v>
      </c>
      <c r="HEQ1167" s="86">
        <v>11162110</v>
      </c>
      <c r="HER1167" s="86">
        <v>11162110</v>
      </c>
      <c r="HES1167" s="86">
        <v>11162110</v>
      </c>
      <c r="HET1167" s="86">
        <v>11162110</v>
      </c>
      <c r="HEU1167" s="86">
        <v>11162110</v>
      </c>
      <c r="HEV1167" s="86">
        <v>11162110</v>
      </c>
      <c r="HEW1167" s="86">
        <v>11162110</v>
      </c>
      <c r="HEX1167" s="86">
        <v>11162110</v>
      </c>
      <c r="HEY1167" s="86">
        <v>11162110</v>
      </c>
      <c r="HEZ1167" s="86">
        <v>11162110</v>
      </c>
      <c r="HFA1167" s="86">
        <v>11162110</v>
      </c>
      <c r="HFB1167" s="86">
        <v>11162110</v>
      </c>
      <c r="HFC1167" s="86">
        <v>11162110</v>
      </c>
      <c r="HFD1167" s="86">
        <v>11162110</v>
      </c>
      <c r="HFE1167" s="86">
        <v>11162110</v>
      </c>
      <c r="HFF1167" s="86">
        <v>11162110</v>
      </c>
      <c r="HFG1167" s="86">
        <v>11162110</v>
      </c>
      <c r="HFH1167" s="86">
        <v>11162110</v>
      </c>
      <c r="HFI1167" s="86">
        <v>11162110</v>
      </c>
      <c r="HFJ1167" s="86">
        <v>11162110</v>
      </c>
      <c r="HFK1167" s="86">
        <v>11162110</v>
      </c>
      <c r="HFL1167" s="86">
        <v>11162110</v>
      </c>
      <c r="HFM1167" s="86">
        <v>11162110</v>
      </c>
      <c r="HFN1167" s="86">
        <v>11162110</v>
      </c>
      <c r="HFO1167" s="86">
        <v>11162110</v>
      </c>
      <c r="HFP1167" s="86">
        <v>11162110</v>
      </c>
      <c r="HFQ1167" s="86">
        <v>11162110</v>
      </c>
      <c r="HFR1167" s="86">
        <v>11162110</v>
      </c>
      <c r="HFS1167" s="86">
        <v>11162110</v>
      </c>
      <c r="HFT1167" s="86">
        <v>11162110</v>
      </c>
      <c r="HFU1167" s="86">
        <v>11162110</v>
      </c>
      <c r="HFV1167" s="86">
        <v>11162110</v>
      </c>
      <c r="HFW1167" s="86">
        <v>11162110</v>
      </c>
      <c r="HFX1167" s="86">
        <v>11162110</v>
      </c>
      <c r="HFY1167" s="86">
        <v>11162110</v>
      </c>
      <c r="HFZ1167" s="86">
        <v>11162110</v>
      </c>
      <c r="HGA1167" s="86">
        <v>11162110</v>
      </c>
      <c r="HGB1167" s="86">
        <v>11162110</v>
      </c>
      <c r="HGC1167" s="86">
        <v>11162110</v>
      </c>
      <c r="HGD1167" s="86">
        <v>11162110</v>
      </c>
      <c r="HGE1167" s="86">
        <v>11162110</v>
      </c>
      <c r="HGF1167" s="86">
        <v>11162110</v>
      </c>
      <c r="HGG1167" s="86">
        <v>11162110</v>
      </c>
      <c r="HGH1167" s="86">
        <v>11162110</v>
      </c>
      <c r="HGI1167" s="86">
        <v>11162110</v>
      </c>
      <c r="HGJ1167" s="86">
        <v>11162110</v>
      </c>
      <c r="HGK1167" s="86">
        <v>11162110</v>
      </c>
      <c r="HGL1167" s="86">
        <v>11162110</v>
      </c>
      <c r="HGM1167" s="86">
        <v>11162110</v>
      </c>
      <c r="HGN1167" s="86">
        <v>11162110</v>
      </c>
      <c r="HGO1167" s="86">
        <v>11162110</v>
      </c>
      <c r="HGP1167" s="86">
        <v>11162110</v>
      </c>
      <c r="HGQ1167" s="86">
        <v>11162110</v>
      </c>
      <c r="HGR1167" s="86">
        <v>11162110</v>
      </c>
      <c r="HGS1167" s="86">
        <v>11162110</v>
      </c>
      <c r="HGT1167" s="86">
        <v>11162110</v>
      </c>
      <c r="HGU1167" s="86">
        <v>11162110</v>
      </c>
      <c r="HGV1167" s="86">
        <v>11162110</v>
      </c>
      <c r="HGW1167" s="86">
        <v>11162110</v>
      </c>
      <c r="HGX1167" s="86">
        <v>11162110</v>
      </c>
      <c r="HGY1167" s="86">
        <v>11162110</v>
      </c>
      <c r="HGZ1167" s="86">
        <v>11162110</v>
      </c>
      <c r="HHA1167" s="86">
        <v>11162110</v>
      </c>
      <c r="HHB1167" s="86">
        <v>11162110</v>
      </c>
      <c r="HHC1167" s="86">
        <v>11162110</v>
      </c>
      <c r="HHD1167" s="86">
        <v>11162110</v>
      </c>
      <c r="HHE1167" s="86">
        <v>11162110</v>
      </c>
      <c r="HHF1167" s="86">
        <v>11162110</v>
      </c>
      <c r="HHG1167" s="86">
        <v>11162110</v>
      </c>
      <c r="HHH1167" s="86">
        <v>11162110</v>
      </c>
      <c r="HHI1167" s="86">
        <v>11162110</v>
      </c>
      <c r="HHJ1167" s="86">
        <v>11162110</v>
      </c>
      <c r="HHK1167" s="86">
        <v>11162110</v>
      </c>
      <c r="HHL1167" s="86">
        <v>11162110</v>
      </c>
      <c r="HHM1167" s="86">
        <v>11162110</v>
      </c>
      <c r="HHN1167" s="86">
        <v>11162110</v>
      </c>
      <c r="HHO1167" s="86">
        <v>11162110</v>
      </c>
      <c r="HHP1167" s="86">
        <v>11162110</v>
      </c>
      <c r="HHQ1167" s="86">
        <v>11162110</v>
      </c>
      <c r="HHR1167" s="86">
        <v>11162110</v>
      </c>
      <c r="HHS1167" s="86">
        <v>11162110</v>
      </c>
      <c r="HHT1167" s="86">
        <v>11162110</v>
      </c>
      <c r="HHU1167" s="86">
        <v>11162110</v>
      </c>
      <c r="HHV1167" s="86">
        <v>11162110</v>
      </c>
      <c r="HHW1167" s="86">
        <v>11162110</v>
      </c>
      <c r="HHX1167" s="86">
        <v>11162110</v>
      </c>
      <c r="HHY1167" s="86">
        <v>11162110</v>
      </c>
      <c r="HHZ1167" s="86">
        <v>11162110</v>
      </c>
      <c r="HIA1167" s="86">
        <v>11162110</v>
      </c>
      <c r="HIB1167" s="86">
        <v>11162110</v>
      </c>
      <c r="HIC1167" s="86">
        <v>11162110</v>
      </c>
      <c r="HID1167" s="86">
        <v>11162110</v>
      </c>
      <c r="HIE1167" s="86">
        <v>11162110</v>
      </c>
      <c r="HIF1167" s="86">
        <v>11162110</v>
      </c>
      <c r="HIG1167" s="86">
        <v>11162110</v>
      </c>
      <c r="HIH1167" s="86">
        <v>11162110</v>
      </c>
      <c r="HII1167" s="86">
        <v>11162110</v>
      </c>
      <c r="HIJ1167" s="86">
        <v>11162110</v>
      </c>
      <c r="HIK1167" s="86">
        <v>11162110</v>
      </c>
      <c r="HIL1167" s="86">
        <v>11162110</v>
      </c>
      <c r="HIM1167" s="86">
        <v>11162110</v>
      </c>
      <c r="HIN1167" s="86">
        <v>11162110</v>
      </c>
      <c r="HIO1167" s="86">
        <v>11162110</v>
      </c>
      <c r="HIP1167" s="86">
        <v>11162110</v>
      </c>
      <c r="HIQ1167" s="86">
        <v>11162110</v>
      </c>
      <c r="HIR1167" s="86">
        <v>11162110</v>
      </c>
      <c r="HIS1167" s="86">
        <v>11162110</v>
      </c>
      <c r="HIT1167" s="86">
        <v>11162110</v>
      </c>
      <c r="HIU1167" s="86">
        <v>11162110</v>
      </c>
      <c r="HIV1167" s="86">
        <v>11162110</v>
      </c>
      <c r="HIW1167" s="86">
        <v>11162110</v>
      </c>
      <c r="HIX1167" s="86">
        <v>11162110</v>
      </c>
      <c r="HIY1167" s="86">
        <v>11162110</v>
      </c>
      <c r="HIZ1167" s="86">
        <v>11162110</v>
      </c>
      <c r="HJA1167" s="86">
        <v>11162110</v>
      </c>
      <c r="HJB1167" s="86">
        <v>11162110</v>
      </c>
      <c r="HJC1167" s="86">
        <v>11162110</v>
      </c>
      <c r="HJD1167" s="86">
        <v>11162110</v>
      </c>
      <c r="HJE1167" s="86">
        <v>11162110</v>
      </c>
      <c r="HJF1167" s="86">
        <v>11162110</v>
      </c>
      <c r="HJG1167" s="86">
        <v>11162110</v>
      </c>
      <c r="HJH1167" s="86">
        <v>11162110</v>
      </c>
      <c r="HJI1167" s="86">
        <v>11162110</v>
      </c>
      <c r="HJJ1167" s="86">
        <v>11162110</v>
      </c>
      <c r="HJK1167" s="86">
        <v>11162110</v>
      </c>
      <c r="HJL1167" s="86">
        <v>11162110</v>
      </c>
      <c r="HJM1167" s="86">
        <v>11162110</v>
      </c>
      <c r="HJN1167" s="86">
        <v>11162110</v>
      </c>
      <c r="HJO1167" s="86">
        <v>11162110</v>
      </c>
      <c r="HJP1167" s="86">
        <v>11162110</v>
      </c>
      <c r="HJQ1167" s="86">
        <v>11162110</v>
      </c>
      <c r="HJR1167" s="86">
        <v>11162110</v>
      </c>
      <c r="HJS1167" s="86">
        <v>11162110</v>
      </c>
      <c r="HJT1167" s="86">
        <v>11162110</v>
      </c>
      <c r="HJU1167" s="86">
        <v>11162110</v>
      </c>
      <c r="HJV1167" s="86">
        <v>11162110</v>
      </c>
      <c r="HJW1167" s="86">
        <v>11162110</v>
      </c>
      <c r="HJX1167" s="86">
        <v>11162110</v>
      </c>
      <c r="HJY1167" s="86">
        <v>11162110</v>
      </c>
      <c r="HJZ1167" s="86">
        <v>11162110</v>
      </c>
      <c r="HKA1167" s="86">
        <v>11162110</v>
      </c>
      <c r="HKB1167" s="86">
        <v>11162110</v>
      </c>
      <c r="HKC1167" s="86">
        <v>11162110</v>
      </c>
      <c r="HKD1167" s="86">
        <v>11162110</v>
      </c>
      <c r="HKE1167" s="86">
        <v>11162110</v>
      </c>
      <c r="HKF1167" s="86">
        <v>11162110</v>
      </c>
      <c r="HKG1167" s="86">
        <v>11162110</v>
      </c>
      <c r="HKH1167" s="86">
        <v>11162110</v>
      </c>
      <c r="HKI1167" s="86">
        <v>11162110</v>
      </c>
      <c r="HKJ1167" s="86">
        <v>11162110</v>
      </c>
      <c r="HKK1167" s="86">
        <v>11162110</v>
      </c>
      <c r="HKL1167" s="86">
        <v>11162110</v>
      </c>
      <c r="HKM1167" s="86">
        <v>11162110</v>
      </c>
      <c r="HKN1167" s="86">
        <v>11162110</v>
      </c>
      <c r="HKO1167" s="86">
        <v>11162110</v>
      </c>
      <c r="HKP1167" s="86">
        <v>11162110</v>
      </c>
      <c r="HKQ1167" s="86">
        <v>11162110</v>
      </c>
      <c r="HKR1167" s="86">
        <v>11162110</v>
      </c>
      <c r="HKS1167" s="86">
        <v>11162110</v>
      </c>
      <c r="HKT1167" s="86">
        <v>11162110</v>
      </c>
      <c r="HKU1167" s="86">
        <v>11162110</v>
      </c>
      <c r="HKV1167" s="86">
        <v>11162110</v>
      </c>
      <c r="HKW1167" s="86">
        <v>11162110</v>
      </c>
      <c r="HKX1167" s="86">
        <v>11162110</v>
      </c>
      <c r="HKY1167" s="86">
        <v>11162110</v>
      </c>
      <c r="HKZ1167" s="86">
        <v>11162110</v>
      </c>
      <c r="HLA1167" s="86">
        <v>11162110</v>
      </c>
      <c r="HLB1167" s="86">
        <v>11162110</v>
      </c>
      <c r="HLC1167" s="86">
        <v>11162110</v>
      </c>
      <c r="HLD1167" s="86">
        <v>11162110</v>
      </c>
      <c r="HLE1167" s="86">
        <v>11162110</v>
      </c>
      <c r="HLF1167" s="86">
        <v>11162110</v>
      </c>
      <c r="HLG1167" s="86">
        <v>11162110</v>
      </c>
      <c r="HLH1167" s="86">
        <v>11162110</v>
      </c>
      <c r="HLI1167" s="86">
        <v>11162110</v>
      </c>
      <c r="HLJ1167" s="86">
        <v>11162110</v>
      </c>
      <c r="HLK1167" s="86">
        <v>11162110</v>
      </c>
      <c r="HLL1167" s="86">
        <v>11162110</v>
      </c>
      <c r="HLM1167" s="86">
        <v>11162110</v>
      </c>
      <c r="HLN1167" s="86">
        <v>11162110</v>
      </c>
      <c r="HLO1167" s="86">
        <v>11162110</v>
      </c>
      <c r="HLP1167" s="86">
        <v>11162110</v>
      </c>
      <c r="HLQ1167" s="86">
        <v>11162110</v>
      </c>
      <c r="HLR1167" s="86">
        <v>11162110</v>
      </c>
      <c r="HLS1167" s="86">
        <v>11162110</v>
      </c>
      <c r="HLT1167" s="86">
        <v>11162110</v>
      </c>
      <c r="HLU1167" s="86">
        <v>11162110</v>
      </c>
      <c r="HLV1167" s="86">
        <v>11162110</v>
      </c>
      <c r="HLW1167" s="86">
        <v>11162110</v>
      </c>
      <c r="HLX1167" s="86">
        <v>11162110</v>
      </c>
      <c r="HLY1167" s="86">
        <v>11162110</v>
      </c>
      <c r="HLZ1167" s="86">
        <v>11162110</v>
      </c>
      <c r="HMA1167" s="86">
        <v>11162110</v>
      </c>
      <c r="HMB1167" s="86">
        <v>11162110</v>
      </c>
      <c r="HMC1167" s="86">
        <v>11162110</v>
      </c>
      <c r="HMD1167" s="86">
        <v>11162110</v>
      </c>
      <c r="HME1167" s="86">
        <v>11162110</v>
      </c>
      <c r="HMF1167" s="86">
        <v>11162110</v>
      </c>
      <c r="HMG1167" s="86">
        <v>11162110</v>
      </c>
      <c r="HMH1167" s="86">
        <v>11162110</v>
      </c>
      <c r="HMI1167" s="86">
        <v>11162110</v>
      </c>
      <c r="HMJ1167" s="86">
        <v>11162110</v>
      </c>
      <c r="HMK1167" s="86">
        <v>11162110</v>
      </c>
      <c r="HML1167" s="86">
        <v>11162110</v>
      </c>
      <c r="HMM1167" s="86">
        <v>11162110</v>
      </c>
      <c r="HMN1167" s="86">
        <v>11162110</v>
      </c>
      <c r="HMO1167" s="86">
        <v>11162110</v>
      </c>
      <c r="HMP1167" s="86">
        <v>11162110</v>
      </c>
      <c r="HMQ1167" s="86">
        <v>11162110</v>
      </c>
      <c r="HMR1167" s="86">
        <v>11162110</v>
      </c>
      <c r="HMS1167" s="86">
        <v>11162110</v>
      </c>
      <c r="HMT1167" s="86">
        <v>11162110</v>
      </c>
      <c r="HMU1167" s="86">
        <v>11162110</v>
      </c>
      <c r="HMV1167" s="86">
        <v>11162110</v>
      </c>
      <c r="HMW1167" s="86">
        <v>11162110</v>
      </c>
      <c r="HMX1167" s="86">
        <v>11162110</v>
      </c>
      <c r="HMY1167" s="86">
        <v>11162110</v>
      </c>
      <c r="HMZ1167" s="86">
        <v>11162110</v>
      </c>
      <c r="HNA1167" s="86">
        <v>11162110</v>
      </c>
      <c r="HNB1167" s="86">
        <v>11162110</v>
      </c>
      <c r="HNC1167" s="86">
        <v>11162110</v>
      </c>
      <c r="HND1167" s="86">
        <v>11162110</v>
      </c>
      <c r="HNE1167" s="86">
        <v>11162110</v>
      </c>
      <c r="HNF1167" s="86">
        <v>11162110</v>
      </c>
      <c r="HNG1167" s="86">
        <v>11162110</v>
      </c>
      <c r="HNH1167" s="86">
        <v>11162110</v>
      </c>
      <c r="HNI1167" s="86">
        <v>11162110</v>
      </c>
      <c r="HNJ1167" s="86">
        <v>11162110</v>
      </c>
      <c r="HNK1167" s="86">
        <v>11162110</v>
      </c>
      <c r="HNL1167" s="86">
        <v>11162110</v>
      </c>
      <c r="HNM1167" s="86">
        <v>11162110</v>
      </c>
      <c r="HNN1167" s="86">
        <v>11162110</v>
      </c>
      <c r="HNO1167" s="86">
        <v>11162110</v>
      </c>
      <c r="HNP1167" s="86">
        <v>11162110</v>
      </c>
      <c r="HNQ1167" s="86">
        <v>11162110</v>
      </c>
      <c r="HNR1167" s="86">
        <v>11162110</v>
      </c>
      <c r="HNS1167" s="86">
        <v>11162110</v>
      </c>
      <c r="HNT1167" s="86">
        <v>11162110</v>
      </c>
      <c r="HNU1167" s="86">
        <v>11162110</v>
      </c>
      <c r="HNV1167" s="86">
        <v>11162110</v>
      </c>
      <c r="HNW1167" s="86">
        <v>11162110</v>
      </c>
      <c r="HNX1167" s="86">
        <v>11162110</v>
      </c>
      <c r="HNY1167" s="86">
        <v>11162110</v>
      </c>
      <c r="HNZ1167" s="86">
        <v>11162110</v>
      </c>
      <c r="HOA1167" s="86">
        <v>11162110</v>
      </c>
      <c r="HOB1167" s="86">
        <v>11162110</v>
      </c>
      <c r="HOC1167" s="86">
        <v>11162110</v>
      </c>
      <c r="HOD1167" s="86">
        <v>11162110</v>
      </c>
      <c r="HOE1167" s="86">
        <v>11162110</v>
      </c>
      <c r="HOF1167" s="86">
        <v>11162110</v>
      </c>
      <c r="HOG1167" s="86">
        <v>11162110</v>
      </c>
      <c r="HOH1167" s="86">
        <v>11162110</v>
      </c>
      <c r="HOI1167" s="86">
        <v>11162110</v>
      </c>
      <c r="HOJ1167" s="86">
        <v>11162110</v>
      </c>
      <c r="HOK1167" s="86">
        <v>11162110</v>
      </c>
      <c r="HOL1167" s="86">
        <v>11162110</v>
      </c>
      <c r="HOM1167" s="86">
        <v>11162110</v>
      </c>
      <c r="HON1167" s="86">
        <v>11162110</v>
      </c>
      <c r="HOO1167" s="86">
        <v>11162110</v>
      </c>
      <c r="HOP1167" s="86">
        <v>11162110</v>
      </c>
      <c r="HOQ1167" s="86">
        <v>11162110</v>
      </c>
      <c r="HOR1167" s="86">
        <v>11162110</v>
      </c>
      <c r="HOS1167" s="86">
        <v>11162110</v>
      </c>
      <c r="HOT1167" s="86">
        <v>11162110</v>
      </c>
      <c r="HOU1167" s="86">
        <v>11162110</v>
      </c>
      <c r="HOV1167" s="86">
        <v>11162110</v>
      </c>
      <c r="HOW1167" s="86">
        <v>11162110</v>
      </c>
      <c r="HOX1167" s="86">
        <v>11162110</v>
      </c>
      <c r="HOY1167" s="86">
        <v>11162110</v>
      </c>
      <c r="HOZ1167" s="86">
        <v>11162110</v>
      </c>
      <c r="HPA1167" s="86">
        <v>11162110</v>
      </c>
      <c r="HPB1167" s="86">
        <v>11162110</v>
      </c>
      <c r="HPC1167" s="86">
        <v>11162110</v>
      </c>
      <c r="HPD1167" s="86">
        <v>11162110</v>
      </c>
      <c r="HPE1167" s="86">
        <v>11162110</v>
      </c>
      <c r="HPF1167" s="86">
        <v>11162110</v>
      </c>
      <c r="HPG1167" s="86">
        <v>11162110</v>
      </c>
      <c r="HPH1167" s="86">
        <v>11162110</v>
      </c>
      <c r="HPI1167" s="86">
        <v>11162110</v>
      </c>
      <c r="HPJ1167" s="86">
        <v>11162110</v>
      </c>
      <c r="HPK1167" s="86">
        <v>11162110</v>
      </c>
      <c r="HPL1167" s="86">
        <v>11162110</v>
      </c>
      <c r="HPM1167" s="86">
        <v>11162110</v>
      </c>
      <c r="HPN1167" s="86">
        <v>11162110</v>
      </c>
      <c r="HPO1167" s="86">
        <v>11162110</v>
      </c>
      <c r="HPP1167" s="86">
        <v>11162110</v>
      </c>
      <c r="HPQ1167" s="86">
        <v>11162110</v>
      </c>
      <c r="HPR1167" s="86">
        <v>11162110</v>
      </c>
      <c r="HPS1167" s="86">
        <v>11162110</v>
      </c>
      <c r="HPT1167" s="86">
        <v>11162110</v>
      </c>
      <c r="HPU1167" s="86">
        <v>11162110</v>
      </c>
      <c r="HPV1167" s="86">
        <v>11162110</v>
      </c>
      <c r="HPW1167" s="86">
        <v>11162110</v>
      </c>
      <c r="HPX1167" s="86">
        <v>11162110</v>
      </c>
      <c r="HPY1167" s="86">
        <v>11162110</v>
      </c>
      <c r="HPZ1167" s="86">
        <v>11162110</v>
      </c>
      <c r="HQA1167" s="86">
        <v>11162110</v>
      </c>
      <c r="HQB1167" s="86">
        <v>11162110</v>
      </c>
      <c r="HQC1167" s="86">
        <v>11162110</v>
      </c>
      <c r="HQD1167" s="86">
        <v>11162110</v>
      </c>
      <c r="HQE1167" s="86">
        <v>11162110</v>
      </c>
      <c r="HQF1167" s="86">
        <v>11162110</v>
      </c>
      <c r="HQG1167" s="86">
        <v>11162110</v>
      </c>
      <c r="HQH1167" s="86">
        <v>11162110</v>
      </c>
      <c r="HQI1167" s="86">
        <v>11162110</v>
      </c>
      <c r="HQJ1167" s="86">
        <v>11162110</v>
      </c>
      <c r="HQK1167" s="86">
        <v>11162110</v>
      </c>
      <c r="HQL1167" s="86">
        <v>11162110</v>
      </c>
      <c r="HQM1167" s="86">
        <v>11162110</v>
      </c>
      <c r="HQN1167" s="86">
        <v>11162110</v>
      </c>
      <c r="HQO1167" s="86">
        <v>11162110</v>
      </c>
      <c r="HQP1167" s="86">
        <v>11162110</v>
      </c>
      <c r="HQQ1167" s="86">
        <v>11162110</v>
      </c>
      <c r="HQR1167" s="86">
        <v>11162110</v>
      </c>
      <c r="HQS1167" s="86">
        <v>11162110</v>
      </c>
      <c r="HQT1167" s="86">
        <v>11162110</v>
      </c>
      <c r="HQU1167" s="86">
        <v>11162110</v>
      </c>
      <c r="HQV1167" s="86">
        <v>11162110</v>
      </c>
      <c r="HQW1167" s="86">
        <v>11162110</v>
      </c>
      <c r="HQX1167" s="86">
        <v>11162110</v>
      </c>
      <c r="HQY1167" s="86">
        <v>11162110</v>
      </c>
      <c r="HQZ1167" s="86">
        <v>11162110</v>
      </c>
      <c r="HRA1167" s="86">
        <v>11162110</v>
      </c>
      <c r="HRB1167" s="86">
        <v>11162110</v>
      </c>
      <c r="HRC1167" s="86">
        <v>11162110</v>
      </c>
      <c r="HRD1167" s="86">
        <v>11162110</v>
      </c>
      <c r="HRE1167" s="86">
        <v>11162110</v>
      </c>
      <c r="HRF1167" s="86">
        <v>11162110</v>
      </c>
      <c r="HRG1167" s="86">
        <v>11162110</v>
      </c>
      <c r="HRH1167" s="86">
        <v>11162110</v>
      </c>
      <c r="HRI1167" s="86">
        <v>11162110</v>
      </c>
      <c r="HRJ1167" s="86">
        <v>11162110</v>
      </c>
      <c r="HRK1167" s="86">
        <v>11162110</v>
      </c>
      <c r="HRL1167" s="86">
        <v>11162110</v>
      </c>
      <c r="HRM1167" s="86">
        <v>11162110</v>
      </c>
      <c r="HRN1167" s="86">
        <v>11162110</v>
      </c>
      <c r="HRO1167" s="86">
        <v>11162110</v>
      </c>
      <c r="HRP1167" s="86">
        <v>11162110</v>
      </c>
      <c r="HRQ1167" s="86">
        <v>11162110</v>
      </c>
      <c r="HRR1167" s="86">
        <v>11162110</v>
      </c>
      <c r="HRS1167" s="86">
        <v>11162110</v>
      </c>
      <c r="HRT1167" s="86">
        <v>11162110</v>
      </c>
      <c r="HRU1167" s="86">
        <v>11162110</v>
      </c>
      <c r="HRV1167" s="86">
        <v>11162110</v>
      </c>
      <c r="HRW1167" s="86">
        <v>11162110</v>
      </c>
      <c r="HRX1167" s="86">
        <v>11162110</v>
      </c>
      <c r="HRY1167" s="86">
        <v>11162110</v>
      </c>
      <c r="HRZ1167" s="86">
        <v>11162110</v>
      </c>
      <c r="HSA1167" s="86">
        <v>11162110</v>
      </c>
      <c r="HSB1167" s="86">
        <v>11162110</v>
      </c>
      <c r="HSC1167" s="86">
        <v>11162110</v>
      </c>
      <c r="HSD1167" s="86">
        <v>11162110</v>
      </c>
      <c r="HSE1167" s="86">
        <v>11162110</v>
      </c>
      <c r="HSF1167" s="86">
        <v>11162110</v>
      </c>
      <c r="HSG1167" s="86">
        <v>11162110</v>
      </c>
      <c r="HSH1167" s="86">
        <v>11162110</v>
      </c>
      <c r="HSI1167" s="86">
        <v>11162110</v>
      </c>
      <c r="HSJ1167" s="86">
        <v>11162110</v>
      </c>
      <c r="HSK1167" s="86">
        <v>11162110</v>
      </c>
      <c r="HSL1167" s="86">
        <v>11162110</v>
      </c>
      <c r="HSM1167" s="86">
        <v>11162110</v>
      </c>
      <c r="HSN1167" s="86">
        <v>11162110</v>
      </c>
      <c r="HSO1167" s="86">
        <v>11162110</v>
      </c>
      <c r="HSP1167" s="86">
        <v>11162110</v>
      </c>
      <c r="HSQ1167" s="86">
        <v>11162110</v>
      </c>
      <c r="HSR1167" s="86">
        <v>11162110</v>
      </c>
      <c r="HSS1167" s="86">
        <v>11162110</v>
      </c>
      <c r="HST1167" s="86">
        <v>11162110</v>
      </c>
      <c r="HSU1167" s="86">
        <v>11162110</v>
      </c>
      <c r="HSV1167" s="86">
        <v>11162110</v>
      </c>
      <c r="HSW1167" s="86">
        <v>11162110</v>
      </c>
      <c r="HSX1167" s="86">
        <v>11162110</v>
      </c>
      <c r="HSY1167" s="86">
        <v>11162110</v>
      </c>
      <c r="HSZ1167" s="86">
        <v>11162110</v>
      </c>
      <c r="HTA1167" s="86">
        <v>11162110</v>
      </c>
      <c r="HTB1167" s="86">
        <v>11162110</v>
      </c>
      <c r="HTC1167" s="86">
        <v>11162110</v>
      </c>
      <c r="HTD1167" s="86">
        <v>11162110</v>
      </c>
      <c r="HTE1167" s="86">
        <v>11162110</v>
      </c>
      <c r="HTF1167" s="86">
        <v>11162110</v>
      </c>
      <c r="HTG1167" s="86">
        <v>11162110</v>
      </c>
      <c r="HTH1167" s="86">
        <v>11162110</v>
      </c>
      <c r="HTI1167" s="86">
        <v>11162110</v>
      </c>
      <c r="HTJ1167" s="86">
        <v>11162110</v>
      </c>
      <c r="HTK1167" s="86">
        <v>11162110</v>
      </c>
      <c r="HTL1167" s="86">
        <v>11162110</v>
      </c>
      <c r="HTM1167" s="86">
        <v>11162110</v>
      </c>
      <c r="HTN1167" s="86">
        <v>11162110</v>
      </c>
      <c r="HTO1167" s="86">
        <v>11162110</v>
      </c>
      <c r="HTP1167" s="86">
        <v>11162110</v>
      </c>
      <c r="HTQ1167" s="86">
        <v>11162110</v>
      </c>
      <c r="HTR1167" s="86">
        <v>11162110</v>
      </c>
      <c r="HTS1167" s="86">
        <v>11162110</v>
      </c>
      <c r="HTT1167" s="86">
        <v>11162110</v>
      </c>
      <c r="HTU1167" s="86">
        <v>11162110</v>
      </c>
      <c r="HTV1167" s="86">
        <v>11162110</v>
      </c>
      <c r="HTW1167" s="86">
        <v>11162110</v>
      </c>
      <c r="HTX1167" s="86">
        <v>11162110</v>
      </c>
      <c r="HTY1167" s="86">
        <v>11162110</v>
      </c>
      <c r="HTZ1167" s="86">
        <v>11162110</v>
      </c>
      <c r="HUA1167" s="86">
        <v>11162110</v>
      </c>
      <c r="HUB1167" s="86">
        <v>11162110</v>
      </c>
      <c r="HUC1167" s="86">
        <v>11162110</v>
      </c>
      <c r="HUD1167" s="86">
        <v>11162110</v>
      </c>
      <c r="HUE1167" s="86">
        <v>11162110</v>
      </c>
      <c r="HUF1167" s="86">
        <v>11162110</v>
      </c>
      <c r="HUG1167" s="86">
        <v>11162110</v>
      </c>
      <c r="HUH1167" s="86">
        <v>11162110</v>
      </c>
      <c r="HUI1167" s="86">
        <v>11162110</v>
      </c>
      <c r="HUJ1167" s="86">
        <v>11162110</v>
      </c>
      <c r="HUK1167" s="86">
        <v>11162110</v>
      </c>
      <c r="HUL1167" s="86">
        <v>11162110</v>
      </c>
      <c r="HUM1167" s="86">
        <v>11162110</v>
      </c>
      <c r="HUN1167" s="86">
        <v>11162110</v>
      </c>
      <c r="HUO1167" s="86">
        <v>11162110</v>
      </c>
      <c r="HUP1167" s="86">
        <v>11162110</v>
      </c>
      <c r="HUQ1167" s="86">
        <v>11162110</v>
      </c>
      <c r="HUR1167" s="86">
        <v>11162110</v>
      </c>
      <c r="HUS1167" s="86">
        <v>11162110</v>
      </c>
      <c r="HUT1167" s="86">
        <v>11162110</v>
      </c>
      <c r="HUU1167" s="86">
        <v>11162110</v>
      </c>
      <c r="HUV1167" s="86">
        <v>11162110</v>
      </c>
      <c r="HUW1167" s="86">
        <v>11162110</v>
      </c>
      <c r="HUX1167" s="86">
        <v>11162110</v>
      </c>
      <c r="HUY1167" s="86">
        <v>11162110</v>
      </c>
      <c r="HUZ1167" s="86">
        <v>11162110</v>
      </c>
      <c r="HVA1167" s="86">
        <v>11162110</v>
      </c>
      <c r="HVB1167" s="86">
        <v>11162110</v>
      </c>
      <c r="HVC1167" s="86">
        <v>11162110</v>
      </c>
      <c r="HVD1167" s="86">
        <v>11162110</v>
      </c>
      <c r="HVE1167" s="86">
        <v>11162110</v>
      </c>
      <c r="HVF1167" s="86">
        <v>11162110</v>
      </c>
      <c r="HVG1167" s="86">
        <v>11162110</v>
      </c>
      <c r="HVH1167" s="86">
        <v>11162110</v>
      </c>
      <c r="HVI1167" s="86">
        <v>11162110</v>
      </c>
      <c r="HVJ1167" s="86">
        <v>11162110</v>
      </c>
      <c r="HVK1167" s="86">
        <v>11162110</v>
      </c>
      <c r="HVL1167" s="86">
        <v>11162110</v>
      </c>
      <c r="HVM1167" s="86">
        <v>11162110</v>
      </c>
      <c r="HVN1167" s="86">
        <v>11162110</v>
      </c>
      <c r="HVO1167" s="86">
        <v>11162110</v>
      </c>
      <c r="HVP1167" s="86">
        <v>11162110</v>
      </c>
      <c r="HVQ1167" s="86">
        <v>11162110</v>
      </c>
      <c r="HVR1167" s="86">
        <v>11162110</v>
      </c>
      <c r="HVS1167" s="86">
        <v>11162110</v>
      </c>
      <c r="HVT1167" s="86">
        <v>11162110</v>
      </c>
      <c r="HVU1167" s="86">
        <v>11162110</v>
      </c>
      <c r="HVV1167" s="86">
        <v>11162110</v>
      </c>
      <c r="HVW1167" s="86">
        <v>11162110</v>
      </c>
      <c r="HVX1167" s="86">
        <v>11162110</v>
      </c>
      <c r="HVY1167" s="86">
        <v>11162110</v>
      </c>
      <c r="HVZ1167" s="86">
        <v>11162110</v>
      </c>
      <c r="HWA1167" s="86">
        <v>11162110</v>
      </c>
      <c r="HWB1167" s="86">
        <v>11162110</v>
      </c>
      <c r="HWC1167" s="86">
        <v>11162110</v>
      </c>
      <c r="HWD1167" s="86">
        <v>11162110</v>
      </c>
      <c r="HWE1167" s="86">
        <v>11162110</v>
      </c>
      <c r="HWF1167" s="86">
        <v>11162110</v>
      </c>
      <c r="HWG1167" s="86">
        <v>11162110</v>
      </c>
      <c r="HWH1167" s="86">
        <v>11162110</v>
      </c>
      <c r="HWI1167" s="86">
        <v>11162110</v>
      </c>
      <c r="HWJ1167" s="86">
        <v>11162110</v>
      </c>
      <c r="HWK1167" s="86">
        <v>11162110</v>
      </c>
      <c r="HWL1167" s="86">
        <v>11162110</v>
      </c>
      <c r="HWM1167" s="86">
        <v>11162110</v>
      </c>
      <c r="HWN1167" s="86">
        <v>11162110</v>
      </c>
      <c r="HWO1167" s="86">
        <v>11162110</v>
      </c>
      <c r="HWP1167" s="86">
        <v>11162110</v>
      </c>
      <c r="HWQ1167" s="86">
        <v>11162110</v>
      </c>
      <c r="HWR1167" s="86">
        <v>11162110</v>
      </c>
      <c r="HWS1167" s="86">
        <v>11162110</v>
      </c>
      <c r="HWT1167" s="86">
        <v>11162110</v>
      </c>
      <c r="HWU1167" s="86">
        <v>11162110</v>
      </c>
      <c r="HWV1167" s="86">
        <v>11162110</v>
      </c>
      <c r="HWW1167" s="86">
        <v>11162110</v>
      </c>
      <c r="HWX1167" s="86">
        <v>11162110</v>
      </c>
      <c r="HWY1167" s="86">
        <v>11162110</v>
      </c>
      <c r="HWZ1167" s="86">
        <v>11162110</v>
      </c>
      <c r="HXA1167" s="86">
        <v>11162110</v>
      </c>
      <c r="HXB1167" s="86">
        <v>11162110</v>
      </c>
      <c r="HXC1167" s="86">
        <v>11162110</v>
      </c>
      <c r="HXD1167" s="86">
        <v>11162110</v>
      </c>
      <c r="HXE1167" s="86">
        <v>11162110</v>
      </c>
      <c r="HXF1167" s="86">
        <v>11162110</v>
      </c>
      <c r="HXG1167" s="86">
        <v>11162110</v>
      </c>
      <c r="HXH1167" s="86">
        <v>11162110</v>
      </c>
      <c r="HXI1167" s="86">
        <v>11162110</v>
      </c>
      <c r="HXJ1167" s="86">
        <v>11162110</v>
      </c>
      <c r="HXK1167" s="86">
        <v>11162110</v>
      </c>
      <c r="HXL1167" s="86">
        <v>11162110</v>
      </c>
      <c r="HXM1167" s="86">
        <v>11162110</v>
      </c>
      <c r="HXN1167" s="86">
        <v>11162110</v>
      </c>
      <c r="HXO1167" s="86">
        <v>11162110</v>
      </c>
      <c r="HXP1167" s="86">
        <v>11162110</v>
      </c>
      <c r="HXQ1167" s="86">
        <v>11162110</v>
      </c>
      <c r="HXR1167" s="86">
        <v>11162110</v>
      </c>
      <c r="HXS1167" s="86">
        <v>11162110</v>
      </c>
      <c r="HXT1167" s="86">
        <v>11162110</v>
      </c>
      <c r="HXU1167" s="86">
        <v>11162110</v>
      </c>
      <c r="HXV1167" s="86">
        <v>11162110</v>
      </c>
      <c r="HXW1167" s="86">
        <v>11162110</v>
      </c>
      <c r="HXX1167" s="86">
        <v>11162110</v>
      </c>
      <c r="HXY1167" s="86">
        <v>11162110</v>
      </c>
      <c r="HXZ1167" s="86">
        <v>11162110</v>
      </c>
      <c r="HYA1167" s="86">
        <v>11162110</v>
      </c>
      <c r="HYB1167" s="86">
        <v>11162110</v>
      </c>
      <c r="HYC1167" s="86">
        <v>11162110</v>
      </c>
      <c r="HYD1167" s="86">
        <v>11162110</v>
      </c>
      <c r="HYE1167" s="86">
        <v>11162110</v>
      </c>
      <c r="HYF1167" s="86">
        <v>11162110</v>
      </c>
      <c r="HYG1167" s="86">
        <v>11162110</v>
      </c>
      <c r="HYH1167" s="86">
        <v>11162110</v>
      </c>
      <c r="HYI1167" s="86">
        <v>11162110</v>
      </c>
      <c r="HYJ1167" s="86">
        <v>11162110</v>
      </c>
      <c r="HYK1167" s="86">
        <v>11162110</v>
      </c>
      <c r="HYL1167" s="86">
        <v>11162110</v>
      </c>
      <c r="HYM1167" s="86">
        <v>11162110</v>
      </c>
      <c r="HYN1167" s="86">
        <v>11162110</v>
      </c>
      <c r="HYO1167" s="86">
        <v>11162110</v>
      </c>
      <c r="HYP1167" s="86">
        <v>11162110</v>
      </c>
      <c r="HYQ1167" s="86">
        <v>11162110</v>
      </c>
      <c r="HYR1167" s="86">
        <v>11162110</v>
      </c>
      <c r="HYS1167" s="86">
        <v>11162110</v>
      </c>
      <c r="HYT1167" s="86">
        <v>11162110</v>
      </c>
      <c r="HYU1167" s="86">
        <v>11162110</v>
      </c>
      <c r="HYV1167" s="86">
        <v>11162110</v>
      </c>
      <c r="HYW1167" s="86">
        <v>11162110</v>
      </c>
      <c r="HYX1167" s="86">
        <v>11162110</v>
      </c>
      <c r="HYY1167" s="86">
        <v>11162110</v>
      </c>
      <c r="HYZ1167" s="86">
        <v>11162110</v>
      </c>
      <c r="HZA1167" s="86">
        <v>11162110</v>
      </c>
      <c r="HZB1167" s="86">
        <v>11162110</v>
      </c>
      <c r="HZC1167" s="86">
        <v>11162110</v>
      </c>
      <c r="HZD1167" s="86">
        <v>11162110</v>
      </c>
      <c r="HZE1167" s="86">
        <v>11162110</v>
      </c>
      <c r="HZF1167" s="86">
        <v>11162110</v>
      </c>
      <c r="HZG1167" s="86">
        <v>11162110</v>
      </c>
      <c r="HZH1167" s="86">
        <v>11162110</v>
      </c>
      <c r="HZI1167" s="86">
        <v>11162110</v>
      </c>
      <c r="HZJ1167" s="86">
        <v>11162110</v>
      </c>
      <c r="HZK1167" s="86">
        <v>11162110</v>
      </c>
      <c r="HZL1167" s="86">
        <v>11162110</v>
      </c>
      <c r="HZM1167" s="86">
        <v>11162110</v>
      </c>
      <c r="HZN1167" s="86">
        <v>11162110</v>
      </c>
      <c r="HZO1167" s="86">
        <v>11162110</v>
      </c>
      <c r="HZP1167" s="86">
        <v>11162110</v>
      </c>
      <c r="HZQ1167" s="86">
        <v>11162110</v>
      </c>
      <c r="HZR1167" s="86">
        <v>11162110</v>
      </c>
      <c r="HZS1167" s="86">
        <v>11162110</v>
      </c>
      <c r="HZT1167" s="86">
        <v>11162110</v>
      </c>
      <c r="HZU1167" s="86">
        <v>11162110</v>
      </c>
      <c r="HZV1167" s="86">
        <v>11162110</v>
      </c>
      <c r="HZW1167" s="86">
        <v>11162110</v>
      </c>
      <c r="HZX1167" s="86">
        <v>11162110</v>
      </c>
      <c r="HZY1167" s="86">
        <v>11162110</v>
      </c>
      <c r="HZZ1167" s="86">
        <v>11162110</v>
      </c>
      <c r="IAA1167" s="86">
        <v>11162110</v>
      </c>
      <c r="IAB1167" s="86">
        <v>11162110</v>
      </c>
      <c r="IAC1167" s="86">
        <v>11162110</v>
      </c>
      <c r="IAD1167" s="86">
        <v>11162110</v>
      </c>
      <c r="IAE1167" s="86">
        <v>11162110</v>
      </c>
      <c r="IAF1167" s="86">
        <v>11162110</v>
      </c>
      <c r="IAG1167" s="86">
        <v>11162110</v>
      </c>
      <c r="IAH1167" s="86">
        <v>11162110</v>
      </c>
      <c r="IAI1167" s="86">
        <v>11162110</v>
      </c>
      <c r="IAJ1167" s="86">
        <v>11162110</v>
      </c>
      <c r="IAK1167" s="86">
        <v>11162110</v>
      </c>
      <c r="IAL1167" s="86">
        <v>11162110</v>
      </c>
      <c r="IAM1167" s="86">
        <v>11162110</v>
      </c>
      <c r="IAN1167" s="86">
        <v>11162110</v>
      </c>
      <c r="IAO1167" s="86">
        <v>11162110</v>
      </c>
      <c r="IAP1167" s="86">
        <v>11162110</v>
      </c>
      <c r="IAQ1167" s="86">
        <v>11162110</v>
      </c>
      <c r="IAR1167" s="86">
        <v>11162110</v>
      </c>
      <c r="IAS1167" s="86">
        <v>11162110</v>
      </c>
      <c r="IAT1167" s="86">
        <v>11162110</v>
      </c>
      <c r="IAU1167" s="86">
        <v>11162110</v>
      </c>
      <c r="IAV1167" s="86">
        <v>11162110</v>
      </c>
      <c r="IAW1167" s="86">
        <v>11162110</v>
      </c>
      <c r="IAX1167" s="86">
        <v>11162110</v>
      </c>
      <c r="IAY1167" s="86">
        <v>11162110</v>
      </c>
      <c r="IAZ1167" s="86">
        <v>11162110</v>
      </c>
      <c r="IBA1167" s="86">
        <v>11162110</v>
      </c>
      <c r="IBB1167" s="86">
        <v>11162110</v>
      </c>
      <c r="IBC1167" s="86">
        <v>11162110</v>
      </c>
      <c r="IBD1167" s="86">
        <v>11162110</v>
      </c>
      <c r="IBE1167" s="86">
        <v>11162110</v>
      </c>
      <c r="IBF1167" s="86">
        <v>11162110</v>
      </c>
      <c r="IBG1167" s="86">
        <v>11162110</v>
      </c>
      <c r="IBH1167" s="86">
        <v>11162110</v>
      </c>
      <c r="IBI1167" s="86">
        <v>11162110</v>
      </c>
      <c r="IBJ1167" s="86">
        <v>11162110</v>
      </c>
      <c r="IBK1167" s="86">
        <v>11162110</v>
      </c>
      <c r="IBL1167" s="86">
        <v>11162110</v>
      </c>
      <c r="IBM1167" s="86">
        <v>11162110</v>
      </c>
      <c r="IBN1167" s="86">
        <v>11162110</v>
      </c>
      <c r="IBO1167" s="86">
        <v>11162110</v>
      </c>
      <c r="IBP1167" s="86">
        <v>11162110</v>
      </c>
      <c r="IBQ1167" s="86">
        <v>11162110</v>
      </c>
      <c r="IBR1167" s="86">
        <v>11162110</v>
      </c>
      <c r="IBS1167" s="86">
        <v>11162110</v>
      </c>
      <c r="IBT1167" s="86">
        <v>11162110</v>
      </c>
      <c r="IBU1167" s="86">
        <v>11162110</v>
      </c>
      <c r="IBV1167" s="86">
        <v>11162110</v>
      </c>
      <c r="IBW1167" s="86">
        <v>11162110</v>
      </c>
      <c r="IBX1167" s="86">
        <v>11162110</v>
      </c>
      <c r="IBY1167" s="86">
        <v>11162110</v>
      </c>
      <c r="IBZ1167" s="86">
        <v>11162110</v>
      </c>
      <c r="ICA1167" s="86">
        <v>11162110</v>
      </c>
      <c r="ICB1167" s="86">
        <v>11162110</v>
      </c>
      <c r="ICC1167" s="86">
        <v>11162110</v>
      </c>
      <c r="ICD1167" s="86">
        <v>11162110</v>
      </c>
      <c r="ICE1167" s="86">
        <v>11162110</v>
      </c>
      <c r="ICF1167" s="86">
        <v>11162110</v>
      </c>
      <c r="ICG1167" s="86">
        <v>11162110</v>
      </c>
      <c r="ICH1167" s="86">
        <v>11162110</v>
      </c>
      <c r="ICI1167" s="86">
        <v>11162110</v>
      </c>
      <c r="ICJ1167" s="86">
        <v>11162110</v>
      </c>
      <c r="ICK1167" s="86">
        <v>11162110</v>
      </c>
      <c r="ICL1167" s="86">
        <v>11162110</v>
      </c>
      <c r="ICM1167" s="86">
        <v>11162110</v>
      </c>
      <c r="ICN1167" s="86">
        <v>11162110</v>
      </c>
      <c r="ICO1167" s="86">
        <v>11162110</v>
      </c>
      <c r="ICP1167" s="86">
        <v>11162110</v>
      </c>
      <c r="ICQ1167" s="86">
        <v>11162110</v>
      </c>
      <c r="ICR1167" s="86">
        <v>11162110</v>
      </c>
      <c r="ICS1167" s="86">
        <v>11162110</v>
      </c>
      <c r="ICT1167" s="86">
        <v>11162110</v>
      </c>
      <c r="ICU1167" s="86">
        <v>11162110</v>
      </c>
      <c r="ICV1167" s="86">
        <v>11162110</v>
      </c>
      <c r="ICW1167" s="86">
        <v>11162110</v>
      </c>
      <c r="ICX1167" s="86">
        <v>11162110</v>
      </c>
      <c r="ICY1167" s="86">
        <v>11162110</v>
      </c>
      <c r="ICZ1167" s="86">
        <v>11162110</v>
      </c>
      <c r="IDA1167" s="86">
        <v>11162110</v>
      </c>
      <c r="IDB1167" s="86">
        <v>11162110</v>
      </c>
      <c r="IDC1167" s="86">
        <v>11162110</v>
      </c>
      <c r="IDD1167" s="86">
        <v>11162110</v>
      </c>
      <c r="IDE1167" s="86">
        <v>11162110</v>
      </c>
      <c r="IDF1167" s="86">
        <v>11162110</v>
      </c>
      <c r="IDG1167" s="86">
        <v>11162110</v>
      </c>
      <c r="IDH1167" s="86">
        <v>11162110</v>
      </c>
      <c r="IDI1167" s="86">
        <v>11162110</v>
      </c>
      <c r="IDJ1167" s="86">
        <v>11162110</v>
      </c>
      <c r="IDK1167" s="86">
        <v>11162110</v>
      </c>
      <c r="IDL1167" s="86">
        <v>11162110</v>
      </c>
      <c r="IDM1167" s="86">
        <v>11162110</v>
      </c>
      <c r="IDN1167" s="86">
        <v>11162110</v>
      </c>
      <c r="IDO1167" s="86">
        <v>11162110</v>
      </c>
      <c r="IDP1167" s="86">
        <v>11162110</v>
      </c>
      <c r="IDQ1167" s="86">
        <v>11162110</v>
      </c>
      <c r="IDR1167" s="86">
        <v>11162110</v>
      </c>
      <c r="IDS1167" s="86">
        <v>11162110</v>
      </c>
      <c r="IDT1167" s="86">
        <v>11162110</v>
      </c>
      <c r="IDU1167" s="86">
        <v>11162110</v>
      </c>
      <c r="IDV1167" s="86">
        <v>11162110</v>
      </c>
      <c r="IDW1167" s="86">
        <v>11162110</v>
      </c>
      <c r="IDX1167" s="86">
        <v>11162110</v>
      </c>
      <c r="IDY1167" s="86">
        <v>11162110</v>
      </c>
      <c r="IDZ1167" s="86">
        <v>11162110</v>
      </c>
      <c r="IEA1167" s="86">
        <v>11162110</v>
      </c>
      <c r="IEB1167" s="86">
        <v>11162110</v>
      </c>
      <c r="IEC1167" s="86">
        <v>11162110</v>
      </c>
      <c r="IED1167" s="86">
        <v>11162110</v>
      </c>
      <c r="IEE1167" s="86">
        <v>11162110</v>
      </c>
      <c r="IEF1167" s="86">
        <v>11162110</v>
      </c>
      <c r="IEG1167" s="86">
        <v>11162110</v>
      </c>
      <c r="IEH1167" s="86">
        <v>11162110</v>
      </c>
      <c r="IEI1167" s="86">
        <v>11162110</v>
      </c>
      <c r="IEJ1167" s="86">
        <v>11162110</v>
      </c>
      <c r="IEK1167" s="86">
        <v>11162110</v>
      </c>
      <c r="IEL1167" s="86">
        <v>11162110</v>
      </c>
      <c r="IEM1167" s="86">
        <v>11162110</v>
      </c>
      <c r="IEN1167" s="86">
        <v>11162110</v>
      </c>
      <c r="IEO1167" s="86">
        <v>11162110</v>
      </c>
      <c r="IEP1167" s="86">
        <v>11162110</v>
      </c>
      <c r="IEQ1167" s="86">
        <v>11162110</v>
      </c>
      <c r="IER1167" s="86">
        <v>11162110</v>
      </c>
      <c r="IES1167" s="86">
        <v>11162110</v>
      </c>
      <c r="IET1167" s="86">
        <v>11162110</v>
      </c>
      <c r="IEU1167" s="86">
        <v>11162110</v>
      </c>
      <c r="IEV1167" s="86">
        <v>11162110</v>
      </c>
      <c r="IEW1167" s="86">
        <v>11162110</v>
      </c>
      <c r="IEX1167" s="86">
        <v>11162110</v>
      </c>
      <c r="IEY1167" s="86">
        <v>11162110</v>
      </c>
      <c r="IEZ1167" s="86">
        <v>11162110</v>
      </c>
      <c r="IFA1167" s="86">
        <v>11162110</v>
      </c>
      <c r="IFB1167" s="86">
        <v>11162110</v>
      </c>
      <c r="IFC1167" s="86">
        <v>11162110</v>
      </c>
      <c r="IFD1167" s="86">
        <v>11162110</v>
      </c>
      <c r="IFE1167" s="86">
        <v>11162110</v>
      </c>
      <c r="IFF1167" s="86">
        <v>11162110</v>
      </c>
      <c r="IFG1167" s="86">
        <v>11162110</v>
      </c>
      <c r="IFH1167" s="86">
        <v>11162110</v>
      </c>
      <c r="IFI1167" s="86">
        <v>11162110</v>
      </c>
      <c r="IFJ1167" s="86">
        <v>11162110</v>
      </c>
      <c r="IFK1167" s="86">
        <v>11162110</v>
      </c>
      <c r="IFL1167" s="86">
        <v>11162110</v>
      </c>
      <c r="IFM1167" s="86">
        <v>11162110</v>
      </c>
      <c r="IFN1167" s="86">
        <v>11162110</v>
      </c>
      <c r="IFO1167" s="86">
        <v>11162110</v>
      </c>
      <c r="IFP1167" s="86">
        <v>11162110</v>
      </c>
      <c r="IFQ1167" s="86">
        <v>11162110</v>
      </c>
      <c r="IFR1167" s="86">
        <v>11162110</v>
      </c>
      <c r="IFS1167" s="86">
        <v>11162110</v>
      </c>
      <c r="IFT1167" s="86">
        <v>11162110</v>
      </c>
      <c r="IFU1167" s="86">
        <v>11162110</v>
      </c>
      <c r="IFV1167" s="86">
        <v>11162110</v>
      </c>
      <c r="IFW1167" s="86">
        <v>11162110</v>
      </c>
      <c r="IFX1167" s="86">
        <v>11162110</v>
      </c>
      <c r="IFY1167" s="86">
        <v>11162110</v>
      </c>
      <c r="IFZ1167" s="86">
        <v>11162110</v>
      </c>
      <c r="IGA1167" s="86">
        <v>11162110</v>
      </c>
      <c r="IGB1167" s="86">
        <v>11162110</v>
      </c>
      <c r="IGC1167" s="86">
        <v>11162110</v>
      </c>
      <c r="IGD1167" s="86">
        <v>11162110</v>
      </c>
      <c r="IGE1167" s="86">
        <v>11162110</v>
      </c>
      <c r="IGF1167" s="86">
        <v>11162110</v>
      </c>
      <c r="IGG1167" s="86">
        <v>11162110</v>
      </c>
      <c r="IGH1167" s="86">
        <v>11162110</v>
      </c>
      <c r="IGI1167" s="86">
        <v>11162110</v>
      </c>
      <c r="IGJ1167" s="86">
        <v>11162110</v>
      </c>
      <c r="IGK1167" s="86">
        <v>11162110</v>
      </c>
      <c r="IGL1167" s="86">
        <v>11162110</v>
      </c>
      <c r="IGM1167" s="86">
        <v>11162110</v>
      </c>
      <c r="IGN1167" s="86">
        <v>11162110</v>
      </c>
      <c r="IGO1167" s="86">
        <v>11162110</v>
      </c>
      <c r="IGP1167" s="86">
        <v>11162110</v>
      </c>
      <c r="IGQ1167" s="86">
        <v>11162110</v>
      </c>
      <c r="IGR1167" s="86">
        <v>11162110</v>
      </c>
      <c r="IGS1167" s="86">
        <v>11162110</v>
      </c>
      <c r="IGT1167" s="86">
        <v>11162110</v>
      </c>
      <c r="IGU1167" s="86">
        <v>11162110</v>
      </c>
      <c r="IGV1167" s="86">
        <v>11162110</v>
      </c>
      <c r="IGW1167" s="86">
        <v>11162110</v>
      </c>
      <c r="IGX1167" s="86">
        <v>11162110</v>
      </c>
      <c r="IGY1167" s="86">
        <v>11162110</v>
      </c>
      <c r="IGZ1167" s="86">
        <v>11162110</v>
      </c>
      <c r="IHA1167" s="86">
        <v>11162110</v>
      </c>
      <c r="IHB1167" s="86">
        <v>11162110</v>
      </c>
      <c r="IHC1167" s="86">
        <v>11162110</v>
      </c>
      <c r="IHD1167" s="86">
        <v>11162110</v>
      </c>
      <c r="IHE1167" s="86">
        <v>11162110</v>
      </c>
      <c r="IHF1167" s="86">
        <v>11162110</v>
      </c>
      <c r="IHG1167" s="86">
        <v>11162110</v>
      </c>
      <c r="IHH1167" s="86">
        <v>11162110</v>
      </c>
      <c r="IHI1167" s="86">
        <v>11162110</v>
      </c>
      <c r="IHJ1167" s="86">
        <v>11162110</v>
      </c>
      <c r="IHK1167" s="86">
        <v>11162110</v>
      </c>
      <c r="IHL1167" s="86">
        <v>11162110</v>
      </c>
      <c r="IHM1167" s="86">
        <v>11162110</v>
      </c>
      <c r="IHN1167" s="86">
        <v>11162110</v>
      </c>
      <c r="IHO1167" s="86">
        <v>11162110</v>
      </c>
      <c r="IHP1167" s="86">
        <v>11162110</v>
      </c>
      <c r="IHQ1167" s="86">
        <v>11162110</v>
      </c>
      <c r="IHR1167" s="86">
        <v>11162110</v>
      </c>
      <c r="IHS1167" s="86">
        <v>11162110</v>
      </c>
      <c r="IHT1167" s="86">
        <v>11162110</v>
      </c>
      <c r="IHU1167" s="86">
        <v>11162110</v>
      </c>
      <c r="IHV1167" s="86">
        <v>11162110</v>
      </c>
      <c r="IHW1167" s="86">
        <v>11162110</v>
      </c>
      <c r="IHX1167" s="86">
        <v>11162110</v>
      </c>
      <c r="IHY1167" s="86">
        <v>11162110</v>
      </c>
      <c r="IHZ1167" s="86">
        <v>11162110</v>
      </c>
      <c r="IIA1167" s="86">
        <v>11162110</v>
      </c>
      <c r="IIB1167" s="86">
        <v>11162110</v>
      </c>
      <c r="IIC1167" s="86">
        <v>11162110</v>
      </c>
      <c r="IID1167" s="86">
        <v>11162110</v>
      </c>
      <c r="IIE1167" s="86">
        <v>11162110</v>
      </c>
      <c r="IIF1167" s="86">
        <v>11162110</v>
      </c>
      <c r="IIG1167" s="86">
        <v>11162110</v>
      </c>
      <c r="IIH1167" s="86">
        <v>11162110</v>
      </c>
      <c r="III1167" s="86">
        <v>11162110</v>
      </c>
      <c r="IIJ1167" s="86">
        <v>11162110</v>
      </c>
      <c r="IIK1167" s="86">
        <v>11162110</v>
      </c>
      <c r="IIL1167" s="86">
        <v>11162110</v>
      </c>
      <c r="IIM1167" s="86">
        <v>11162110</v>
      </c>
      <c r="IIN1167" s="86">
        <v>11162110</v>
      </c>
      <c r="IIO1167" s="86">
        <v>11162110</v>
      </c>
      <c r="IIP1167" s="86">
        <v>11162110</v>
      </c>
      <c r="IIQ1167" s="86">
        <v>11162110</v>
      </c>
      <c r="IIR1167" s="86">
        <v>11162110</v>
      </c>
      <c r="IIS1167" s="86">
        <v>11162110</v>
      </c>
      <c r="IIT1167" s="86">
        <v>11162110</v>
      </c>
      <c r="IIU1167" s="86">
        <v>11162110</v>
      </c>
      <c r="IIV1167" s="86">
        <v>11162110</v>
      </c>
      <c r="IIW1167" s="86">
        <v>11162110</v>
      </c>
      <c r="IIX1167" s="86">
        <v>11162110</v>
      </c>
      <c r="IIY1167" s="86">
        <v>11162110</v>
      </c>
      <c r="IIZ1167" s="86">
        <v>11162110</v>
      </c>
      <c r="IJA1167" s="86">
        <v>11162110</v>
      </c>
      <c r="IJB1167" s="86">
        <v>11162110</v>
      </c>
      <c r="IJC1167" s="86">
        <v>11162110</v>
      </c>
      <c r="IJD1167" s="86">
        <v>11162110</v>
      </c>
      <c r="IJE1167" s="86">
        <v>11162110</v>
      </c>
      <c r="IJF1167" s="86">
        <v>11162110</v>
      </c>
      <c r="IJG1167" s="86">
        <v>11162110</v>
      </c>
      <c r="IJH1167" s="86">
        <v>11162110</v>
      </c>
      <c r="IJI1167" s="86">
        <v>11162110</v>
      </c>
      <c r="IJJ1167" s="86">
        <v>11162110</v>
      </c>
      <c r="IJK1167" s="86">
        <v>11162110</v>
      </c>
      <c r="IJL1167" s="86">
        <v>11162110</v>
      </c>
      <c r="IJM1167" s="86">
        <v>11162110</v>
      </c>
      <c r="IJN1167" s="86">
        <v>11162110</v>
      </c>
      <c r="IJO1167" s="86">
        <v>11162110</v>
      </c>
      <c r="IJP1167" s="86">
        <v>11162110</v>
      </c>
      <c r="IJQ1167" s="86">
        <v>11162110</v>
      </c>
      <c r="IJR1167" s="86">
        <v>11162110</v>
      </c>
      <c r="IJS1167" s="86">
        <v>11162110</v>
      </c>
      <c r="IJT1167" s="86">
        <v>11162110</v>
      </c>
      <c r="IJU1167" s="86">
        <v>11162110</v>
      </c>
      <c r="IJV1167" s="86">
        <v>11162110</v>
      </c>
      <c r="IJW1167" s="86">
        <v>11162110</v>
      </c>
      <c r="IJX1167" s="86">
        <v>11162110</v>
      </c>
      <c r="IJY1167" s="86">
        <v>11162110</v>
      </c>
      <c r="IJZ1167" s="86">
        <v>11162110</v>
      </c>
      <c r="IKA1167" s="86">
        <v>11162110</v>
      </c>
      <c r="IKB1167" s="86">
        <v>11162110</v>
      </c>
      <c r="IKC1167" s="86">
        <v>11162110</v>
      </c>
      <c r="IKD1167" s="86">
        <v>11162110</v>
      </c>
      <c r="IKE1167" s="86">
        <v>11162110</v>
      </c>
      <c r="IKF1167" s="86">
        <v>11162110</v>
      </c>
      <c r="IKG1167" s="86">
        <v>11162110</v>
      </c>
      <c r="IKH1167" s="86">
        <v>11162110</v>
      </c>
      <c r="IKI1167" s="86">
        <v>11162110</v>
      </c>
      <c r="IKJ1167" s="86">
        <v>11162110</v>
      </c>
      <c r="IKK1167" s="86">
        <v>11162110</v>
      </c>
      <c r="IKL1167" s="86">
        <v>11162110</v>
      </c>
      <c r="IKM1167" s="86">
        <v>11162110</v>
      </c>
      <c r="IKN1167" s="86">
        <v>11162110</v>
      </c>
      <c r="IKO1167" s="86">
        <v>11162110</v>
      </c>
      <c r="IKP1167" s="86">
        <v>11162110</v>
      </c>
      <c r="IKQ1167" s="86">
        <v>11162110</v>
      </c>
      <c r="IKR1167" s="86">
        <v>11162110</v>
      </c>
      <c r="IKS1167" s="86">
        <v>11162110</v>
      </c>
      <c r="IKT1167" s="86">
        <v>11162110</v>
      </c>
      <c r="IKU1167" s="86">
        <v>11162110</v>
      </c>
      <c r="IKV1167" s="86">
        <v>11162110</v>
      </c>
      <c r="IKW1167" s="86">
        <v>11162110</v>
      </c>
      <c r="IKX1167" s="86">
        <v>11162110</v>
      </c>
      <c r="IKY1167" s="86">
        <v>11162110</v>
      </c>
      <c r="IKZ1167" s="86">
        <v>11162110</v>
      </c>
      <c r="ILA1167" s="86">
        <v>11162110</v>
      </c>
      <c r="ILB1167" s="86">
        <v>11162110</v>
      </c>
      <c r="ILC1167" s="86">
        <v>11162110</v>
      </c>
      <c r="ILD1167" s="86">
        <v>11162110</v>
      </c>
      <c r="ILE1167" s="86">
        <v>11162110</v>
      </c>
      <c r="ILF1167" s="86">
        <v>11162110</v>
      </c>
      <c r="ILG1167" s="86">
        <v>11162110</v>
      </c>
      <c r="ILH1167" s="86">
        <v>11162110</v>
      </c>
      <c r="ILI1167" s="86">
        <v>11162110</v>
      </c>
      <c r="ILJ1167" s="86">
        <v>11162110</v>
      </c>
      <c r="ILK1167" s="86">
        <v>11162110</v>
      </c>
      <c r="ILL1167" s="86">
        <v>11162110</v>
      </c>
      <c r="ILM1167" s="86">
        <v>11162110</v>
      </c>
      <c r="ILN1167" s="86">
        <v>11162110</v>
      </c>
      <c r="ILO1167" s="86">
        <v>11162110</v>
      </c>
      <c r="ILP1167" s="86">
        <v>11162110</v>
      </c>
      <c r="ILQ1167" s="86">
        <v>11162110</v>
      </c>
      <c r="ILR1167" s="86">
        <v>11162110</v>
      </c>
      <c r="ILS1167" s="86">
        <v>11162110</v>
      </c>
      <c r="ILT1167" s="86">
        <v>11162110</v>
      </c>
      <c r="ILU1167" s="86">
        <v>11162110</v>
      </c>
      <c r="ILV1167" s="86">
        <v>11162110</v>
      </c>
      <c r="ILW1167" s="86">
        <v>11162110</v>
      </c>
      <c r="ILX1167" s="86">
        <v>11162110</v>
      </c>
      <c r="ILY1167" s="86">
        <v>11162110</v>
      </c>
      <c r="ILZ1167" s="86">
        <v>11162110</v>
      </c>
      <c r="IMA1167" s="86">
        <v>11162110</v>
      </c>
      <c r="IMB1167" s="86">
        <v>11162110</v>
      </c>
      <c r="IMC1167" s="86">
        <v>11162110</v>
      </c>
      <c r="IMD1167" s="86">
        <v>11162110</v>
      </c>
      <c r="IME1167" s="86">
        <v>11162110</v>
      </c>
      <c r="IMF1167" s="86">
        <v>11162110</v>
      </c>
      <c r="IMG1167" s="86">
        <v>11162110</v>
      </c>
      <c r="IMH1167" s="86">
        <v>11162110</v>
      </c>
      <c r="IMI1167" s="86">
        <v>11162110</v>
      </c>
      <c r="IMJ1167" s="86">
        <v>11162110</v>
      </c>
      <c r="IMK1167" s="86">
        <v>11162110</v>
      </c>
      <c r="IML1167" s="86">
        <v>11162110</v>
      </c>
      <c r="IMM1167" s="86">
        <v>11162110</v>
      </c>
      <c r="IMN1167" s="86">
        <v>11162110</v>
      </c>
      <c r="IMO1167" s="86">
        <v>11162110</v>
      </c>
      <c r="IMP1167" s="86">
        <v>11162110</v>
      </c>
      <c r="IMQ1167" s="86">
        <v>11162110</v>
      </c>
      <c r="IMR1167" s="86">
        <v>11162110</v>
      </c>
      <c r="IMS1167" s="86">
        <v>11162110</v>
      </c>
      <c r="IMT1167" s="86">
        <v>11162110</v>
      </c>
      <c r="IMU1167" s="86">
        <v>11162110</v>
      </c>
      <c r="IMV1167" s="86">
        <v>11162110</v>
      </c>
      <c r="IMW1167" s="86">
        <v>11162110</v>
      </c>
      <c r="IMX1167" s="86">
        <v>11162110</v>
      </c>
      <c r="IMY1167" s="86">
        <v>11162110</v>
      </c>
      <c r="IMZ1167" s="86">
        <v>11162110</v>
      </c>
      <c r="INA1167" s="86">
        <v>11162110</v>
      </c>
      <c r="INB1167" s="86">
        <v>11162110</v>
      </c>
      <c r="INC1167" s="86">
        <v>11162110</v>
      </c>
      <c r="IND1167" s="86">
        <v>11162110</v>
      </c>
      <c r="INE1167" s="86">
        <v>11162110</v>
      </c>
      <c r="INF1167" s="86">
        <v>11162110</v>
      </c>
      <c r="ING1167" s="86">
        <v>11162110</v>
      </c>
      <c r="INH1167" s="86">
        <v>11162110</v>
      </c>
      <c r="INI1167" s="86">
        <v>11162110</v>
      </c>
      <c r="INJ1167" s="86">
        <v>11162110</v>
      </c>
      <c r="INK1167" s="86">
        <v>11162110</v>
      </c>
      <c r="INL1167" s="86">
        <v>11162110</v>
      </c>
      <c r="INM1167" s="86">
        <v>11162110</v>
      </c>
      <c r="INN1167" s="86">
        <v>11162110</v>
      </c>
      <c r="INO1167" s="86">
        <v>11162110</v>
      </c>
      <c r="INP1167" s="86">
        <v>11162110</v>
      </c>
      <c r="INQ1167" s="86">
        <v>11162110</v>
      </c>
      <c r="INR1167" s="86">
        <v>11162110</v>
      </c>
      <c r="INS1167" s="86">
        <v>11162110</v>
      </c>
      <c r="INT1167" s="86">
        <v>11162110</v>
      </c>
      <c r="INU1167" s="86">
        <v>11162110</v>
      </c>
      <c r="INV1167" s="86">
        <v>11162110</v>
      </c>
      <c r="INW1167" s="86">
        <v>11162110</v>
      </c>
      <c r="INX1167" s="86">
        <v>11162110</v>
      </c>
      <c r="INY1167" s="86">
        <v>11162110</v>
      </c>
      <c r="INZ1167" s="86">
        <v>11162110</v>
      </c>
      <c r="IOA1167" s="86">
        <v>11162110</v>
      </c>
      <c r="IOB1167" s="86">
        <v>11162110</v>
      </c>
      <c r="IOC1167" s="86">
        <v>11162110</v>
      </c>
      <c r="IOD1167" s="86">
        <v>11162110</v>
      </c>
      <c r="IOE1167" s="86">
        <v>11162110</v>
      </c>
      <c r="IOF1167" s="86">
        <v>11162110</v>
      </c>
      <c r="IOG1167" s="86">
        <v>11162110</v>
      </c>
      <c r="IOH1167" s="86">
        <v>11162110</v>
      </c>
      <c r="IOI1167" s="86">
        <v>11162110</v>
      </c>
      <c r="IOJ1167" s="86">
        <v>11162110</v>
      </c>
      <c r="IOK1167" s="86">
        <v>11162110</v>
      </c>
      <c r="IOL1167" s="86">
        <v>11162110</v>
      </c>
      <c r="IOM1167" s="86">
        <v>11162110</v>
      </c>
      <c r="ION1167" s="86">
        <v>11162110</v>
      </c>
      <c r="IOO1167" s="86">
        <v>11162110</v>
      </c>
      <c r="IOP1167" s="86">
        <v>11162110</v>
      </c>
      <c r="IOQ1167" s="86">
        <v>11162110</v>
      </c>
      <c r="IOR1167" s="86">
        <v>11162110</v>
      </c>
      <c r="IOS1167" s="86">
        <v>11162110</v>
      </c>
      <c r="IOT1167" s="86">
        <v>11162110</v>
      </c>
      <c r="IOU1167" s="86">
        <v>11162110</v>
      </c>
      <c r="IOV1167" s="86">
        <v>11162110</v>
      </c>
      <c r="IOW1167" s="86">
        <v>11162110</v>
      </c>
      <c r="IOX1167" s="86">
        <v>11162110</v>
      </c>
      <c r="IOY1167" s="86">
        <v>11162110</v>
      </c>
      <c r="IOZ1167" s="86">
        <v>11162110</v>
      </c>
      <c r="IPA1167" s="86">
        <v>11162110</v>
      </c>
      <c r="IPB1167" s="86">
        <v>11162110</v>
      </c>
      <c r="IPC1167" s="86">
        <v>11162110</v>
      </c>
      <c r="IPD1167" s="86">
        <v>11162110</v>
      </c>
      <c r="IPE1167" s="86">
        <v>11162110</v>
      </c>
      <c r="IPF1167" s="86">
        <v>11162110</v>
      </c>
      <c r="IPG1167" s="86">
        <v>11162110</v>
      </c>
      <c r="IPH1167" s="86">
        <v>11162110</v>
      </c>
      <c r="IPI1167" s="86">
        <v>11162110</v>
      </c>
      <c r="IPJ1167" s="86">
        <v>11162110</v>
      </c>
      <c r="IPK1167" s="86">
        <v>11162110</v>
      </c>
      <c r="IPL1167" s="86">
        <v>11162110</v>
      </c>
      <c r="IPM1167" s="86">
        <v>11162110</v>
      </c>
      <c r="IPN1167" s="86">
        <v>11162110</v>
      </c>
      <c r="IPO1167" s="86">
        <v>11162110</v>
      </c>
      <c r="IPP1167" s="86">
        <v>11162110</v>
      </c>
      <c r="IPQ1167" s="86">
        <v>11162110</v>
      </c>
      <c r="IPR1167" s="86">
        <v>11162110</v>
      </c>
      <c r="IPS1167" s="86">
        <v>11162110</v>
      </c>
      <c r="IPT1167" s="86">
        <v>11162110</v>
      </c>
      <c r="IPU1167" s="86">
        <v>11162110</v>
      </c>
      <c r="IPV1167" s="86">
        <v>11162110</v>
      </c>
      <c r="IPW1167" s="86">
        <v>11162110</v>
      </c>
      <c r="IPX1167" s="86">
        <v>11162110</v>
      </c>
      <c r="IPY1167" s="86">
        <v>11162110</v>
      </c>
      <c r="IPZ1167" s="86">
        <v>11162110</v>
      </c>
      <c r="IQA1167" s="86">
        <v>11162110</v>
      </c>
      <c r="IQB1167" s="86">
        <v>11162110</v>
      </c>
      <c r="IQC1167" s="86">
        <v>11162110</v>
      </c>
      <c r="IQD1167" s="86">
        <v>11162110</v>
      </c>
      <c r="IQE1167" s="86">
        <v>11162110</v>
      </c>
      <c r="IQF1167" s="86">
        <v>11162110</v>
      </c>
      <c r="IQG1167" s="86">
        <v>11162110</v>
      </c>
      <c r="IQH1167" s="86">
        <v>11162110</v>
      </c>
      <c r="IQI1167" s="86">
        <v>11162110</v>
      </c>
      <c r="IQJ1167" s="86">
        <v>11162110</v>
      </c>
      <c r="IQK1167" s="86">
        <v>11162110</v>
      </c>
      <c r="IQL1167" s="86">
        <v>11162110</v>
      </c>
      <c r="IQM1167" s="86">
        <v>11162110</v>
      </c>
      <c r="IQN1167" s="86">
        <v>11162110</v>
      </c>
      <c r="IQO1167" s="86">
        <v>11162110</v>
      </c>
      <c r="IQP1167" s="86">
        <v>11162110</v>
      </c>
      <c r="IQQ1167" s="86">
        <v>11162110</v>
      </c>
      <c r="IQR1167" s="86">
        <v>11162110</v>
      </c>
      <c r="IQS1167" s="86">
        <v>11162110</v>
      </c>
      <c r="IQT1167" s="86">
        <v>11162110</v>
      </c>
      <c r="IQU1167" s="86">
        <v>11162110</v>
      </c>
      <c r="IQV1167" s="86">
        <v>11162110</v>
      </c>
      <c r="IQW1167" s="86">
        <v>11162110</v>
      </c>
      <c r="IQX1167" s="86">
        <v>11162110</v>
      </c>
      <c r="IQY1167" s="86">
        <v>11162110</v>
      </c>
      <c r="IQZ1167" s="86">
        <v>11162110</v>
      </c>
      <c r="IRA1167" s="86">
        <v>11162110</v>
      </c>
      <c r="IRB1167" s="86">
        <v>11162110</v>
      </c>
      <c r="IRC1167" s="86">
        <v>11162110</v>
      </c>
      <c r="IRD1167" s="86">
        <v>11162110</v>
      </c>
      <c r="IRE1167" s="86">
        <v>11162110</v>
      </c>
      <c r="IRF1167" s="86">
        <v>11162110</v>
      </c>
      <c r="IRG1167" s="86">
        <v>11162110</v>
      </c>
      <c r="IRH1167" s="86">
        <v>11162110</v>
      </c>
      <c r="IRI1167" s="86">
        <v>11162110</v>
      </c>
      <c r="IRJ1167" s="86">
        <v>11162110</v>
      </c>
      <c r="IRK1167" s="86">
        <v>11162110</v>
      </c>
      <c r="IRL1167" s="86">
        <v>11162110</v>
      </c>
      <c r="IRM1167" s="86">
        <v>11162110</v>
      </c>
      <c r="IRN1167" s="86">
        <v>11162110</v>
      </c>
      <c r="IRO1167" s="86">
        <v>11162110</v>
      </c>
      <c r="IRP1167" s="86">
        <v>11162110</v>
      </c>
      <c r="IRQ1167" s="86">
        <v>11162110</v>
      </c>
      <c r="IRR1167" s="86">
        <v>11162110</v>
      </c>
      <c r="IRS1167" s="86">
        <v>11162110</v>
      </c>
      <c r="IRT1167" s="86">
        <v>11162110</v>
      </c>
      <c r="IRU1167" s="86">
        <v>11162110</v>
      </c>
      <c r="IRV1167" s="86">
        <v>11162110</v>
      </c>
      <c r="IRW1167" s="86">
        <v>11162110</v>
      </c>
      <c r="IRX1167" s="86">
        <v>11162110</v>
      </c>
      <c r="IRY1167" s="86">
        <v>11162110</v>
      </c>
      <c r="IRZ1167" s="86">
        <v>11162110</v>
      </c>
      <c r="ISA1167" s="86">
        <v>11162110</v>
      </c>
      <c r="ISB1167" s="86">
        <v>11162110</v>
      </c>
      <c r="ISC1167" s="86">
        <v>11162110</v>
      </c>
      <c r="ISD1167" s="86">
        <v>11162110</v>
      </c>
      <c r="ISE1167" s="86">
        <v>11162110</v>
      </c>
      <c r="ISF1167" s="86">
        <v>11162110</v>
      </c>
      <c r="ISG1167" s="86">
        <v>11162110</v>
      </c>
      <c r="ISH1167" s="86">
        <v>11162110</v>
      </c>
      <c r="ISI1167" s="86">
        <v>11162110</v>
      </c>
      <c r="ISJ1167" s="86">
        <v>11162110</v>
      </c>
      <c r="ISK1167" s="86">
        <v>11162110</v>
      </c>
      <c r="ISL1167" s="86">
        <v>11162110</v>
      </c>
      <c r="ISM1167" s="86">
        <v>11162110</v>
      </c>
      <c r="ISN1167" s="86">
        <v>11162110</v>
      </c>
      <c r="ISO1167" s="86">
        <v>11162110</v>
      </c>
      <c r="ISP1167" s="86">
        <v>11162110</v>
      </c>
      <c r="ISQ1167" s="86">
        <v>11162110</v>
      </c>
      <c r="ISR1167" s="86">
        <v>11162110</v>
      </c>
      <c r="ISS1167" s="86">
        <v>11162110</v>
      </c>
      <c r="IST1167" s="86">
        <v>11162110</v>
      </c>
      <c r="ISU1167" s="86">
        <v>11162110</v>
      </c>
      <c r="ISV1167" s="86">
        <v>11162110</v>
      </c>
      <c r="ISW1167" s="86">
        <v>11162110</v>
      </c>
      <c r="ISX1167" s="86">
        <v>11162110</v>
      </c>
      <c r="ISY1167" s="86">
        <v>11162110</v>
      </c>
      <c r="ISZ1167" s="86">
        <v>11162110</v>
      </c>
      <c r="ITA1167" s="86">
        <v>11162110</v>
      </c>
      <c r="ITB1167" s="86">
        <v>11162110</v>
      </c>
      <c r="ITC1167" s="86">
        <v>11162110</v>
      </c>
      <c r="ITD1167" s="86">
        <v>11162110</v>
      </c>
      <c r="ITE1167" s="86">
        <v>11162110</v>
      </c>
      <c r="ITF1167" s="86">
        <v>11162110</v>
      </c>
      <c r="ITG1167" s="86">
        <v>11162110</v>
      </c>
      <c r="ITH1167" s="86">
        <v>11162110</v>
      </c>
      <c r="ITI1167" s="86">
        <v>11162110</v>
      </c>
      <c r="ITJ1167" s="86">
        <v>11162110</v>
      </c>
      <c r="ITK1167" s="86">
        <v>11162110</v>
      </c>
      <c r="ITL1167" s="86">
        <v>11162110</v>
      </c>
      <c r="ITM1167" s="86">
        <v>11162110</v>
      </c>
      <c r="ITN1167" s="86">
        <v>11162110</v>
      </c>
      <c r="ITO1167" s="86">
        <v>11162110</v>
      </c>
      <c r="ITP1167" s="86">
        <v>11162110</v>
      </c>
      <c r="ITQ1167" s="86">
        <v>11162110</v>
      </c>
      <c r="ITR1167" s="86">
        <v>11162110</v>
      </c>
      <c r="ITS1167" s="86">
        <v>11162110</v>
      </c>
      <c r="ITT1167" s="86">
        <v>11162110</v>
      </c>
      <c r="ITU1167" s="86">
        <v>11162110</v>
      </c>
      <c r="ITV1167" s="86">
        <v>11162110</v>
      </c>
      <c r="ITW1167" s="86">
        <v>11162110</v>
      </c>
      <c r="ITX1167" s="86">
        <v>11162110</v>
      </c>
      <c r="ITY1167" s="86">
        <v>11162110</v>
      </c>
      <c r="ITZ1167" s="86">
        <v>11162110</v>
      </c>
      <c r="IUA1167" s="86">
        <v>11162110</v>
      </c>
      <c r="IUB1167" s="86">
        <v>11162110</v>
      </c>
      <c r="IUC1167" s="86">
        <v>11162110</v>
      </c>
      <c r="IUD1167" s="86">
        <v>11162110</v>
      </c>
      <c r="IUE1167" s="86">
        <v>11162110</v>
      </c>
      <c r="IUF1167" s="86">
        <v>11162110</v>
      </c>
      <c r="IUG1167" s="86">
        <v>11162110</v>
      </c>
      <c r="IUH1167" s="86">
        <v>11162110</v>
      </c>
      <c r="IUI1167" s="86">
        <v>11162110</v>
      </c>
      <c r="IUJ1167" s="86">
        <v>11162110</v>
      </c>
      <c r="IUK1167" s="86">
        <v>11162110</v>
      </c>
      <c r="IUL1167" s="86">
        <v>11162110</v>
      </c>
      <c r="IUM1167" s="86">
        <v>11162110</v>
      </c>
      <c r="IUN1167" s="86">
        <v>11162110</v>
      </c>
      <c r="IUO1167" s="86">
        <v>11162110</v>
      </c>
      <c r="IUP1167" s="86">
        <v>11162110</v>
      </c>
      <c r="IUQ1167" s="86">
        <v>11162110</v>
      </c>
      <c r="IUR1167" s="86">
        <v>11162110</v>
      </c>
      <c r="IUS1167" s="86">
        <v>11162110</v>
      </c>
      <c r="IUT1167" s="86">
        <v>11162110</v>
      </c>
      <c r="IUU1167" s="86">
        <v>11162110</v>
      </c>
      <c r="IUV1167" s="86">
        <v>11162110</v>
      </c>
      <c r="IUW1167" s="86">
        <v>11162110</v>
      </c>
      <c r="IUX1167" s="86">
        <v>11162110</v>
      </c>
      <c r="IUY1167" s="86">
        <v>11162110</v>
      </c>
      <c r="IUZ1167" s="86">
        <v>11162110</v>
      </c>
      <c r="IVA1167" s="86">
        <v>11162110</v>
      </c>
      <c r="IVB1167" s="86">
        <v>11162110</v>
      </c>
      <c r="IVC1167" s="86">
        <v>11162110</v>
      </c>
      <c r="IVD1167" s="86">
        <v>11162110</v>
      </c>
      <c r="IVE1167" s="86">
        <v>11162110</v>
      </c>
      <c r="IVF1167" s="86">
        <v>11162110</v>
      </c>
      <c r="IVG1167" s="86">
        <v>11162110</v>
      </c>
      <c r="IVH1167" s="86">
        <v>11162110</v>
      </c>
      <c r="IVI1167" s="86">
        <v>11162110</v>
      </c>
      <c r="IVJ1167" s="86">
        <v>11162110</v>
      </c>
      <c r="IVK1167" s="86">
        <v>11162110</v>
      </c>
      <c r="IVL1167" s="86">
        <v>11162110</v>
      </c>
      <c r="IVM1167" s="86">
        <v>11162110</v>
      </c>
      <c r="IVN1167" s="86">
        <v>11162110</v>
      </c>
      <c r="IVO1167" s="86">
        <v>11162110</v>
      </c>
      <c r="IVP1167" s="86">
        <v>11162110</v>
      </c>
      <c r="IVQ1167" s="86">
        <v>11162110</v>
      </c>
      <c r="IVR1167" s="86">
        <v>11162110</v>
      </c>
      <c r="IVS1167" s="86">
        <v>11162110</v>
      </c>
      <c r="IVT1167" s="86">
        <v>11162110</v>
      </c>
      <c r="IVU1167" s="86">
        <v>11162110</v>
      </c>
      <c r="IVV1167" s="86">
        <v>11162110</v>
      </c>
      <c r="IVW1167" s="86">
        <v>11162110</v>
      </c>
      <c r="IVX1167" s="86">
        <v>11162110</v>
      </c>
      <c r="IVY1167" s="86">
        <v>11162110</v>
      </c>
      <c r="IVZ1167" s="86">
        <v>11162110</v>
      </c>
      <c r="IWA1167" s="86">
        <v>11162110</v>
      </c>
      <c r="IWB1167" s="86">
        <v>11162110</v>
      </c>
      <c r="IWC1167" s="86">
        <v>11162110</v>
      </c>
      <c r="IWD1167" s="86">
        <v>11162110</v>
      </c>
      <c r="IWE1167" s="86">
        <v>11162110</v>
      </c>
      <c r="IWF1167" s="86">
        <v>11162110</v>
      </c>
      <c r="IWG1167" s="86">
        <v>11162110</v>
      </c>
      <c r="IWH1167" s="86">
        <v>11162110</v>
      </c>
      <c r="IWI1167" s="86">
        <v>11162110</v>
      </c>
      <c r="IWJ1167" s="86">
        <v>11162110</v>
      </c>
      <c r="IWK1167" s="86">
        <v>11162110</v>
      </c>
      <c r="IWL1167" s="86">
        <v>11162110</v>
      </c>
      <c r="IWM1167" s="86">
        <v>11162110</v>
      </c>
      <c r="IWN1167" s="86">
        <v>11162110</v>
      </c>
      <c r="IWO1167" s="86">
        <v>11162110</v>
      </c>
      <c r="IWP1167" s="86">
        <v>11162110</v>
      </c>
      <c r="IWQ1167" s="86">
        <v>11162110</v>
      </c>
      <c r="IWR1167" s="86">
        <v>11162110</v>
      </c>
      <c r="IWS1167" s="86">
        <v>11162110</v>
      </c>
      <c r="IWT1167" s="86">
        <v>11162110</v>
      </c>
      <c r="IWU1167" s="86">
        <v>11162110</v>
      </c>
      <c r="IWV1167" s="86">
        <v>11162110</v>
      </c>
      <c r="IWW1167" s="86">
        <v>11162110</v>
      </c>
      <c r="IWX1167" s="86">
        <v>11162110</v>
      </c>
      <c r="IWY1167" s="86">
        <v>11162110</v>
      </c>
      <c r="IWZ1167" s="86">
        <v>11162110</v>
      </c>
      <c r="IXA1167" s="86">
        <v>11162110</v>
      </c>
      <c r="IXB1167" s="86">
        <v>11162110</v>
      </c>
      <c r="IXC1167" s="86">
        <v>11162110</v>
      </c>
      <c r="IXD1167" s="86">
        <v>11162110</v>
      </c>
      <c r="IXE1167" s="86">
        <v>11162110</v>
      </c>
      <c r="IXF1167" s="86">
        <v>11162110</v>
      </c>
      <c r="IXG1167" s="86">
        <v>11162110</v>
      </c>
      <c r="IXH1167" s="86">
        <v>11162110</v>
      </c>
      <c r="IXI1167" s="86">
        <v>11162110</v>
      </c>
      <c r="IXJ1167" s="86">
        <v>11162110</v>
      </c>
      <c r="IXK1167" s="86">
        <v>11162110</v>
      </c>
      <c r="IXL1167" s="86">
        <v>11162110</v>
      </c>
      <c r="IXM1167" s="86">
        <v>11162110</v>
      </c>
      <c r="IXN1167" s="86">
        <v>11162110</v>
      </c>
      <c r="IXO1167" s="86">
        <v>11162110</v>
      </c>
      <c r="IXP1167" s="86">
        <v>11162110</v>
      </c>
      <c r="IXQ1167" s="86">
        <v>11162110</v>
      </c>
      <c r="IXR1167" s="86">
        <v>11162110</v>
      </c>
      <c r="IXS1167" s="86">
        <v>11162110</v>
      </c>
      <c r="IXT1167" s="86">
        <v>11162110</v>
      </c>
      <c r="IXU1167" s="86">
        <v>11162110</v>
      </c>
      <c r="IXV1167" s="86">
        <v>11162110</v>
      </c>
      <c r="IXW1167" s="86">
        <v>11162110</v>
      </c>
      <c r="IXX1167" s="86">
        <v>11162110</v>
      </c>
      <c r="IXY1167" s="86">
        <v>11162110</v>
      </c>
      <c r="IXZ1167" s="86">
        <v>11162110</v>
      </c>
      <c r="IYA1167" s="86">
        <v>11162110</v>
      </c>
      <c r="IYB1167" s="86">
        <v>11162110</v>
      </c>
      <c r="IYC1167" s="86">
        <v>11162110</v>
      </c>
      <c r="IYD1167" s="86">
        <v>11162110</v>
      </c>
      <c r="IYE1167" s="86">
        <v>11162110</v>
      </c>
      <c r="IYF1167" s="86">
        <v>11162110</v>
      </c>
      <c r="IYG1167" s="86">
        <v>11162110</v>
      </c>
      <c r="IYH1167" s="86">
        <v>11162110</v>
      </c>
      <c r="IYI1167" s="86">
        <v>11162110</v>
      </c>
      <c r="IYJ1167" s="86">
        <v>11162110</v>
      </c>
      <c r="IYK1167" s="86">
        <v>11162110</v>
      </c>
      <c r="IYL1167" s="86">
        <v>11162110</v>
      </c>
      <c r="IYM1167" s="86">
        <v>11162110</v>
      </c>
      <c r="IYN1167" s="86">
        <v>11162110</v>
      </c>
      <c r="IYO1167" s="86">
        <v>11162110</v>
      </c>
      <c r="IYP1167" s="86">
        <v>11162110</v>
      </c>
      <c r="IYQ1167" s="86">
        <v>11162110</v>
      </c>
      <c r="IYR1167" s="86">
        <v>11162110</v>
      </c>
      <c r="IYS1167" s="86">
        <v>11162110</v>
      </c>
      <c r="IYT1167" s="86">
        <v>11162110</v>
      </c>
      <c r="IYU1167" s="86">
        <v>11162110</v>
      </c>
      <c r="IYV1167" s="86">
        <v>11162110</v>
      </c>
      <c r="IYW1167" s="86">
        <v>11162110</v>
      </c>
      <c r="IYX1167" s="86">
        <v>11162110</v>
      </c>
      <c r="IYY1167" s="86">
        <v>11162110</v>
      </c>
      <c r="IYZ1167" s="86">
        <v>11162110</v>
      </c>
      <c r="IZA1167" s="86">
        <v>11162110</v>
      </c>
      <c r="IZB1167" s="86">
        <v>11162110</v>
      </c>
      <c r="IZC1167" s="86">
        <v>11162110</v>
      </c>
      <c r="IZD1167" s="86">
        <v>11162110</v>
      </c>
      <c r="IZE1167" s="86">
        <v>11162110</v>
      </c>
      <c r="IZF1167" s="86">
        <v>11162110</v>
      </c>
      <c r="IZG1167" s="86">
        <v>11162110</v>
      </c>
      <c r="IZH1167" s="86">
        <v>11162110</v>
      </c>
      <c r="IZI1167" s="86">
        <v>11162110</v>
      </c>
      <c r="IZJ1167" s="86">
        <v>11162110</v>
      </c>
      <c r="IZK1167" s="86">
        <v>11162110</v>
      </c>
      <c r="IZL1167" s="86">
        <v>11162110</v>
      </c>
      <c r="IZM1167" s="86">
        <v>11162110</v>
      </c>
      <c r="IZN1167" s="86">
        <v>11162110</v>
      </c>
      <c r="IZO1167" s="86">
        <v>11162110</v>
      </c>
      <c r="IZP1167" s="86">
        <v>11162110</v>
      </c>
      <c r="IZQ1167" s="86">
        <v>11162110</v>
      </c>
      <c r="IZR1167" s="86">
        <v>11162110</v>
      </c>
      <c r="IZS1167" s="86">
        <v>11162110</v>
      </c>
      <c r="IZT1167" s="86">
        <v>11162110</v>
      </c>
      <c r="IZU1167" s="86">
        <v>11162110</v>
      </c>
      <c r="IZV1167" s="86">
        <v>11162110</v>
      </c>
      <c r="IZW1167" s="86">
        <v>11162110</v>
      </c>
      <c r="IZX1167" s="86">
        <v>11162110</v>
      </c>
      <c r="IZY1167" s="86">
        <v>11162110</v>
      </c>
      <c r="IZZ1167" s="86">
        <v>11162110</v>
      </c>
      <c r="JAA1167" s="86">
        <v>11162110</v>
      </c>
      <c r="JAB1167" s="86">
        <v>11162110</v>
      </c>
      <c r="JAC1167" s="86">
        <v>11162110</v>
      </c>
      <c r="JAD1167" s="86">
        <v>11162110</v>
      </c>
      <c r="JAE1167" s="86">
        <v>11162110</v>
      </c>
      <c r="JAF1167" s="86">
        <v>11162110</v>
      </c>
      <c r="JAG1167" s="86">
        <v>11162110</v>
      </c>
      <c r="JAH1167" s="86">
        <v>11162110</v>
      </c>
      <c r="JAI1167" s="86">
        <v>11162110</v>
      </c>
      <c r="JAJ1167" s="86">
        <v>11162110</v>
      </c>
      <c r="JAK1167" s="86">
        <v>11162110</v>
      </c>
      <c r="JAL1167" s="86">
        <v>11162110</v>
      </c>
      <c r="JAM1167" s="86">
        <v>11162110</v>
      </c>
      <c r="JAN1167" s="86">
        <v>11162110</v>
      </c>
      <c r="JAO1167" s="86">
        <v>11162110</v>
      </c>
      <c r="JAP1167" s="86">
        <v>11162110</v>
      </c>
      <c r="JAQ1167" s="86">
        <v>11162110</v>
      </c>
      <c r="JAR1167" s="86">
        <v>11162110</v>
      </c>
      <c r="JAS1167" s="86">
        <v>11162110</v>
      </c>
      <c r="JAT1167" s="86">
        <v>11162110</v>
      </c>
      <c r="JAU1167" s="86">
        <v>11162110</v>
      </c>
      <c r="JAV1167" s="86">
        <v>11162110</v>
      </c>
      <c r="JAW1167" s="86">
        <v>11162110</v>
      </c>
      <c r="JAX1167" s="86">
        <v>11162110</v>
      </c>
      <c r="JAY1167" s="86">
        <v>11162110</v>
      </c>
      <c r="JAZ1167" s="86">
        <v>11162110</v>
      </c>
      <c r="JBA1167" s="86">
        <v>11162110</v>
      </c>
      <c r="JBB1167" s="86">
        <v>11162110</v>
      </c>
      <c r="JBC1167" s="86">
        <v>11162110</v>
      </c>
      <c r="JBD1167" s="86">
        <v>11162110</v>
      </c>
      <c r="JBE1167" s="86">
        <v>11162110</v>
      </c>
      <c r="JBF1167" s="86">
        <v>11162110</v>
      </c>
      <c r="JBG1167" s="86">
        <v>11162110</v>
      </c>
      <c r="JBH1167" s="86">
        <v>11162110</v>
      </c>
      <c r="JBI1167" s="86">
        <v>11162110</v>
      </c>
      <c r="JBJ1167" s="86">
        <v>11162110</v>
      </c>
      <c r="JBK1167" s="86">
        <v>11162110</v>
      </c>
      <c r="JBL1167" s="86">
        <v>11162110</v>
      </c>
      <c r="JBM1167" s="86">
        <v>11162110</v>
      </c>
      <c r="JBN1167" s="86">
        <v>11162110</v>
      </c>
      <c r="JBO1167" s="86">
        <v>11162110</v>
      </c>
      <c r="JBP1167" s="86">
        <v>11162110</v>
      </c>
      <c r="JBQ1167" s="86">
        <v>11162110</v>
      </c>
      <c r="JBR1167" s="86">
        <v>11162110</v>
      </c>
      <c r="JBS1167" s="86">
        <v>11162110</v>
      </c>
      <c r="JBT1167" s="86">
        <v>11162110</v>
      </c>
      <c r="JBU1167" s="86">
        <v>11162110</v>
      </c>
      <c r="JBV1167" s="86">
        <v>11162110</v>
      </c>
      <c r="JBW1167" s="86">
        <v>11162110</v>
      </c>
      <c r="JBX1167" s="86">
        <v>11162110</v>
      </c>
      <c r="JBY1167" s="86">
        <v>11162110</v>
      </c>
      <c r="JBZ1167" s="86">
        <v>11162110</v>
      </c>
      <c r="JCA1167" s="86">
        <v>11162110</v>
      </c>
      <c r="JCB1167" s="86">
        <v>11162110</v>
      </c>
      <c r="JCC1167" s="86">
        <v>11162110</v>
      </c>
      <c r="JCD1167" s="86">
        <v>11162110</v>
      </c>
      <c r="JCE1167" s="86">
        <v>11162110</v>
      </c>
      <c r="JCF1167" s="86">
        <v>11162110</v>
      </c>
      <c r="JCG1167" s="86">
        <v>11162110</v>
      </c>
      <c r="JCH1167" s="86">
        <v>11162110</v>
      </c>
      <c r="JCI1167" s="86">
        <v>11162110</v>
      </c>
      <c r="JCJ1167" s="86">
        <v>11162110</v>
      </c>
      <c r="JCK1167" s="86">
        <v>11162110</v>
      </c>
      <c r="JCL1167" s="86">
        <v>11162110</v>
      </c>
      <c r="JCM1167" s="86">
        <v>11162110</v>
      </c>
      <c r="JCN1167" s="86">
        <v>11162110</v>
      </c>
      <c r="JCO1167" s="86">
        <v>11162110</v>
      </c>
      <c r="JCP1167" s="86">
        <v>11162110</v>
      </c>
      <c r="JCQ1167" s="86">
        <v>11162110</v>
      </c>
      <c r="JCR1167" s="86">
        <v>11162110</v>
      </c>
      <c r="JCS1167" s="86">
        <v>11162110</v>
      </c>
      <c r="JCT1167" s="86">
        <v>11162110</v>
      </c>
      <c r="JCU1167" s="86">
        <v>11162110</v>
      </c>
      <c r="JCV1167" s="86">
        <v>11162110</v>
      </c>
      <c r="JCW1167" s="86">
        <v>11162110</v>
      </c>
      <c r="JCX1167" s="86">
        <v>11162110</v>
      </c>
      <c r="JCY1167" s="86">
        <v>11162110</v>
      </c>
      <c r="JCZ1167" s="86">
        <v>11162110</v>
      </c>
      <c r="JDA1167" s="86">
        <v>11162110</v>
      </c>
      <c r="JDB1167" s="86">
        <v>11162110</v>
      </c>
      <c r="JDC1167" s="86">
        <v>11162110</v>
      </c>
      <c r="JDD1167" s="86">
        <v>11162110</v>
      </c>
      <c r="JDE1167" s="86">
        <v>11162110</v>
      </c>
      <c r="JDF1167" s="86">
        <v>11162110</v>
      </c>
      <c r="JDG1167" s="86">
        <v>11162110</v>
      </c>
      <c r="JDH1167" s="86">
        <v>11162110</v>
      </c>
      <c r="JDI1167" s="86">
        <v>11162110</v>
      </c>
      <c r="JDJ1167" s="86">
        <v>11162110</v>
      </c>
      <c r="JDK1167" s="86">
        <v>11162110</v>
      </c>
      <c r="JDL1167" s="86">
        <v>11162110</v>
      </c>
      <c r="JDM1167" s="86">
        <v>11162110</v>
      </c>
      <c r="JDN1167" s="86">
        <v>11162110</v>
      </c>
      <c r="JDO1167" s="86">
        <v>11162110</v>
      </c>
      <c r="JDP1167" s="86">
        <v>11162110</v>
      </c>
      <c r="JDQ1167" s="86">
        <v>11162110</v>
      </c>
      <c r="JDR1167" s="86">
        <v>11162110</v>
      </c>
      <c r="JDS1167" s="86">
        <v>11162110</v>
      </c>
      <c r="JDT1167" s="86">
        <v>11162110</v>
      </c>
      <c r="JDU1167" s="86">
        <v>11162110</v>
      </c>
      <c r="JDV1167" s="86">
        <v>11162110</v>
      </c>
      <c r="JDW1167" s="86">
        <v>11162110</v>
      </c>
      <c r="JDX1167" s="86">
        <v>11162110</v>
      </c>
      <c r="JDY1167" s="86">
        <v>11162110</v>
      </c>
      <c r="JDZ1167" s="86">
        <v>11162110</v>
      </c>
      <c r="JEA1167" s="86">
        <v>11162110</v>
      </c>
      <c r="JEB1167" s="86">
        <v>11162110</v>
      </c>
      <c r="JEC1167" s="86">
        <v>11162110</v>
      </c>
      <c r="JED1167" s="86">
        <v>11162110</v>
      </c>
      <c r="JEE1167" s="86">
        <v>11162110</v>
      </c>
      <c r="JEF1167" s="86">
        <v>11162110</v>
      </c>
      <c r="JEG1167" s="86">
        <v>11162110</v>
      </c>
      <c r="JEH1167" s="86">
        <v>11162110</v>
      </c>
      <c r="JEI1167" s="86">
        <v>11162110</v>
      </c>
      <c r="JEJ1167" s="86">
        <v>11162110</v>
      </c>
      <c r="JEK1167" s="86">
        <v>11162110</v>
      </c>
      <c r="JEL1167" s="86">
        <v>11162110</v>
      </c>
      <c r="JEM1167" s="86">
        <v>11162110</v>
      </c>
      <c r="JEN1167" s="86">
        <v>11162110</v>
      </c>
      <c r="JEO1167" s="86">
        <v>11162110</v>
      </c>
      <c r="JEP1167" s="86">
        <v>11162110</v>
      </c>
      <c r="JEQ1167" s="86">
        <v>11162110</v>
      </c>
      <c r="JER1167" s="86">
        <v>11162110</v>
      </c>
      <c r="JES1167" s="86">
        <v>11162110</v>
      </c>
      <c r="JET1167" s="86">
        <v>11162110</v>
      </c>
      <c r="JEU1167" s="86">
        <v>11162110</v>
      </c>
      <c r="JEV1167" s="86">
        <v>11162110</v>
      </c>
      <c r="JEW1167" s="86">
        <v>11162110</v>
      </c>
      <c r="JEX1167" s="86">
        <v>11162110</v>
      </c>
      <c r="JEY1167" s="86">
        <v>11162110</v>
      </c>
      <c r="JEZ1167" s="86">
        <v>11162110</v>
      </c>
      <c r="JFA1167" s="86">
        <v>11162110</v>
      </c>
      <c r="JFB1167" s="86">
        <v>11162110</v>
      </c>
      <c r="JFC1167" s="86">
        <v>11162110</v>
      </c>
      <c r="JFD1167" s="86">
        <v>11162110</v>
      </c>
      <c r="JFE1167" s="86">
        <v>11162110</v>
      </c>
      <c r="JFF1167" s="86">
        <v>11162110</v>
      </c>
      <c r="JFG1167" s="86">
        <v>11162110</v>
      </c>
      <c r="JFH1167" s="86">
        <v>11162110</v>
      </c>
      <c r="JFI1167" s="86">
        <v>11162110</v>
      </c>
      <c r="JFJ1167" s="86">
        <v>11162110</v>
      </c>
      <c r="JFK1167" s="86">
        <v>11162110</v>
      </c>
      <c r="JFL1167" s="86">
        <v>11162110</v>
      </c>
      <c r="JFM1167" s="86">
        <v>11162110</v>
      </c>
      <c r="JFN1167" s="86">
        <v>11162110</v>
      </c>
      <c r="JFO1167" s="86">
        <v>11162110</v>
      </c>
      <c r="JFP1167" s="86">
        <v>11162110</v>
      </c>
      <c r="JFQ1167" s="86">
        <v>11162110</v>
      </c>
      <c r="JFR1167" s="86">
        <v>11162110</v>
      </c>
      <c r="JFS1167" s="86">
        <v>11162110</v>
      </c>
      <c r="JFT1167" s="86">
        <v>11162110</v>
      </c>
      <c r="JFU1167" s="86">
        <v>11162110</v>
      </c>
      <c r="JFV1167" s="86">
        <v>11162110</v>
      </c>
      <c r="JFW1167" s="86">
        <v>11162110</v>
      </c>
      <c r="JFX1167" s="86">
        <v>11162110</v>
      </c>
      <c r="JFY1167" s="86">
        <v>11162110</v>
      </c>
      <c r="JFZ1167" s="86">
        <v>11162110</v>
      </c>
      <c r="JGA1167" s="86">
        <v>11162110</v>
      </c>
      <c r="JGB1167" s="86">
        <v>11162110</v>
      </c>
      <c r="JGC1167" s="86">
        <v>11162110</v>
      </c>
      <c r="JGD1167" s="86">
        <v>11162110</v>
      </c>
      <c r="JGE1167" s="86">
        <v>11162110</v>
      </c>
      <c r="JGF1167" s="86">
        <v>11162110</v>
      </c>
      <c r="JGG1167" s="86">
        <v>11162110</v>
      </c>
      <c r="JGH1167" s="86">
        <v>11162110</v>
      </c>
      <c r="JGI1167" s="86">
        <v>11162110</v>
      </c>
      <c r="JGJ1167" s="86">
        <v>11162110</v>
      </c>
      <c r="JGK1167" s="86">
        <v>11162110</v>
      </c>
      <c r="JGL1167" s="86">
        <v>11162110</v>
      </c>
      <c r="JGM1167" s="86">
        <v>11162110</v>
      </c>
      <c r="JGN1167" s="86">
        <v>11162110</v>
      </c>
      <c r="JGO1167" s="86">
        <v>11162110</v>
      </c>
      <c r="JGP1167" s="86">
        <v>11162110</v>
      </c>
      <c r="JGQ1167" s="86">
        <v>11162110</v>
      </c>
      <c r="JGR1167" s="86">
        <v>11162110</v>
      </c>
      <c r="JGS1167" s="86">
        <v>11162110</v>
      </c>
      <c r="JGT1167" s="86">
        <v>11162110</v>
      </c>
      <c r="JGU1167" s="86">
        <v>11162110</v>
      </c>
      <c r="JGV1167" s="86">
        <v>11162110</v>
      </c>
      <c r="JGW1167" s="86">
        <v>11162110</v>
      </c>
      <c r="JGX1167" s="86">
        <v>11162110</v>
      </c>
      <c r="JGY1167" s="86">
        <v>11162110</v>
      </c>
      <c r="JGZ1167" s="86">
        <v>11162110</v>
      </c>
      <c r="JHA1167" s="86">
        <v>11162110</v>
      </c>
      <c r="JHB1167" s="86">
        <v>11162110</v>
      </c>
      <c r="JHC1167" s="86">
        <v>11162110</v>
      </c>
      <c r="JHD1167" s="86">
        <v>11162110</v>
      </c>
      <c r="JHE1167" s="86">
        <v>11162110</v>
      </c>
      <c r="JHF1167" s="86">
        <v>11162110</v>
      </c>
      <c r="JHG1167" s="86">
        <v>11162110</v>
      </c>
      <c r="JHH1167" s="86">
        <v>11162110</v>
      </c>
      <c r="JHI1167" s="86">
        <v>11162110</v>
      </c>
      <c r="JHJ1167" s="86">
        <v>11162110</v>
      </c>
      <c r="JHK1167" s="86">
        <v>11162110</v>
      </c>
      <c r="JHL1167" s="86">
        <v>11162110</v>
      </c>
      <c r="JHM1167" s="86">
        <v>11162110</v>
      </c>
      <c r="JHN1167" s="86">
        <v>11162110</v>
      </c>
      <c r="JHO1167" s="86">
        <v>11162110</v>
      </c>
      <c r="JHP1167" s="86">
        <v>11162110</v>
      </c>
      <c r="JHQ1167" s="86">
        <v>11162110</v>
      </c>
      <c r="JHR1167" s="86">
        <v>11162110</v>
      </c>
      <c r="JHS1167" s="86">
        <v>11162110</v>
      </c>
      <c r="JHT1167" s="86">
        <v>11162110</v>
      </c>
      <c r="JHU1167" s="86">
        <v>11162110</v>
      </c>
      <c r="JHV1167" s="86">
        <v>11162110</v>
      </c>
      <c r="JHW1167" s="86">
        <v>11162110</v>
      </c>
      <c r="JHX1167" s="86">
        <v>11162110</v>
      </c>
      <c r="JHY1167" s="86">
        <v>11162110</v>
      </c>
      <c r="JHZ1167" s="86">
        <v>11162110</v>
      </c>
      <c r="JIA1167" s="86">
        <v>11162110</v>
      </c>
      <c r="JIB1167" s="86">
        <v>11162110</v>
      </c>
      <c r="JIC1167" s="86">
        <v>11162110</v>
      </c>
      <c r="JID1167" s="86">
        <v>11162110</v>
      </c>
      <c r="JIE1167" s="86">
        <v>11162110</v>
      </c>
      <c r="JIF1167" s="86">
        <v>11162110</v>
      </c>
      <c r="JIG1167" s="86">
        <v>11162110</v>
      </c>
      <c r="JIH1167" s="86">
        <v>11162110</v>
      </c>
      <c r="JII1167" s="86">
        <v>11162110</v>
      </c>
      <c r="JIJ1167" s="86">
        <v>11162110</v>
      </c>
      <c r="JIK1167" s="86">
        <v>11162110</v>
      </c>
      <c r="JIL1167" s="86">
        <v>11162110</v>
      </c>
      <c r="JIM1167" s="86">
        <v>11162110</v>
      </c>
      <c r="JIN1167" s="86">
        <v>11162110</v>
      </c>
      <c r="JIO1167" s="86">
        <v>11162110</v>
      </c>
      <c r="JIP1167" s="86">
        <v>11162110</v>
      </c>
      <c r="JIQ1167" s="86">
        <v>11162110</v>
      </c>
      <c r="JIR1167" s="86">
        <v>11162110</v>
      </c>
      <c r="JIS1167" s="86">
        <v>11162110</v>
      </c>
      <c r="JIT1167" s="86">
        <v>11162110</v>
      </c>
      <c r="JIU1167" s="86">
        <v>11162110</v>
      </c>
      <c r="JIV1167" s="86">
        <v>11162110</v>
      </c>
      <c r="JIW1167" s="86">
        <v>11162110</v>
      </c>
      <c r="JIX1167" s="86">
        <v>11162110</v>
      </c>
      <c r="JIY1167" s="86">
        <v>11162110</v>
      </c>
      <c r="JIZ1167" s="86">
        <v>11162110</v>
      </c>
      <c r="JJA1167" s="86">
        <v>11162110</v>
      </c>
      <c r="JJB1167" s="86">
        <v>11162110</v>
      </c>
      <c r="JJC1167" s="86">
        <v>11162110</v>
      </c>
      <c r="JJD1167" s="86">
        <v>11162110</v>
      </c>
      <c r="JJE1167" s="86">
        <v>11162110</v>
      </c>
      <c r="JJF1167" s="86">
        <v>11162110</v>
      </c>
      <c r="JJG1167" s="86">
        <v>11162110</v>
      </c>
      <c r="JJH1167" s="86">
        <v>11162110</v>
      </c>
      <c r="JJI1167" s="86">
        <v>11162110</v>
      </c>
      <c r="JJJ1167" s="86">
        <v>11162110</v>
      </c>
      <c r="JJK1167" s="86">
        <v>11162110</v>
      </c>
      <c r="JJL1167" s="86">
        <v>11162110</v>
      </c>
      <c r="JJM1167" s="86">
        <v>11162110</v>
      </c>
      <c r="JJN1167" s="86">
        <v>11162110</v>
      </c>
      <c r="JJO1167" s="86">
        <v>11162110</v>
      </c>
      <c r="JJP1167" s="86">
        <v>11162110</v>
      </c>
      <c r="JJQ1167" s="86">
        <v>11162110</v>
      </c>
      <c r="JJR1167" s="86">
        <v>11162110</v>
      </c>
      <c r="JJS1167" s="86">
        <v>11162110</v>
      </c>
      <c r="JJT1167" s="86">
        <v>11162110</v>
      </c>
      <c r="JJU1167" s="86">
        <v>11162110</v>
      </c>
      <c r="JJV1167" s="86">
        <v>11162110</v>
      </c>
      <c r="JJW1167" s="86">
        <v>11162110</v>
      </c>
      <c r="JJX1167" s="86">
        <v>11162110</v>
      </c>
      <c r="JJY1167" s="86">
        <v>11162110</v>
      </c>
      <c r="JJZ1167" s="86">
        <v>11162110</v>
      </c>
      <c r="JKA1167" s="86">
        <v>11162110</v>
      </c>
      <c r="JKB1167" s="86">
        <v>11162110</v>
      </c>
      <c r="JKC1167" s="86">
        <v>11162110</v>
      </c>
      <c r="JKD1167" s="86">
        <v>11162110</v>
      </c>
      <c r="JKE1167" s="86">
        <v>11162110</v>
      </c>
      <c r="JKF1167" s="86">
        <v>11162110</v>
      </c>
      <c r="JKG1167" s="86">
        <v>11162110</v>
      </c>
      <c r="JKH1167" s="86">
        <v>11162110</v>
      </c>
      <c r="JKI1167" s="86">
        <v>11162110</v>
      </c>
      <c r="JKJ1167" s="86">
        <v>11162110</v>
      </c>
      <c r="JKK1167" s="86">
        <v>11162110</v>
      </c>
      <c r="JKL1167" s="86">
        <v>11162110</v>
      </c>
      <c r="JKM1167" s="86">
        <v>11162110</v>
      </c>
      <c r="JKN1167" s="86">
        <v>11162110</v>
      </c>
      <c r="JKO1167" s="86">
        <v>11162110</v>
      </c>
      <c r="JKP1167" s="86">
        <v>11162110</v>
      </c>
      <c r="JKQ1167" s="86">
        <v>11162110</v>
      </c>
      <c r="JKR1167" s="86">
        <v>11162110</v>
      </c>
      <c r="JKS1167" s="86">
        <v>11162110</v>
      </c>
      <c r="JKT1167" s="86">
        <v>11162110</v>
      </c>
      <c r="JKU1167" s="86">
        <v>11162110</v>
      </c>
      <c r="JKV1167" s="86">
        <v>11162110</v>
      </c>
      <c r="JKW1167" s="86">
        <v>11162110</v>
      </c>
      <c r="JKX1167" s="86">
        <v>11162110</v>
      </c>
      <c r="JKY1167" s="86">
        <v>11162110</v>
      </c>
      <c r="JKZ1167" s="86">
        <v>11162110</v>
      </c>
      <c r="JLA1167" s="86">
        <v>11162110</v>
      </c>
      <c r="JLB1167" s="86">
        <v>11162110</v>
      </c>
      <c r="JLC1167" s="86">
        <v>11162110</v>
      </c>
      <c r="JLD1167" s="86">
        <v>11162110</v>
      </c>
      <c r="JLE1167" s="86">
        <v>11162110</v>
      </c>
      <c r="JLF1167" s="86">
        <v>11162110</v>
      </c>
      <c r="JLG1167" s="86">
        <v>11162110</v>
      </c>
      <c r="JLH1167" s="86">
        <v>11162110</v>
      </c>
      <c r="JLI1167" s="86">
        <v>11162110</v>
      </c>
      <c r="JLJ1167" s="86">
        <v>11162110</v>
      </c>
      <c r="JLK1167" s="86">
        <v>11162110</v>
      </c>
      <c r="JLL1167" s="86">
        <v>11162110</v>
      </c>
      <c r="JLM1167" s="86">
        <v>11162110</v>
      </c>
      <c r="JLN1167" s="86">
        <v>11162110</v>
      </c>
      <c r="JLO1167" s="86">
        <v>11162110</v>
      </c>
      <c r="JLP1167" s="86">
        <v>11162110</v>
      </c>
      <c r="JLQ1167" s="86">
        <v>11162110</v>
      </c>
      <c r="JLR1167" s="86">
        <v>11162110</v>
      </c>
      <c r="JLS1167" s="86">
        <v>11162110</v>
      </c>
      <c r="JLT1167" s="86">
        <v>11162110</v>
      </c>
      <c r="JLU1167" s="86">
        <v>11162110</v>
      </c>
      <c r="JLV1167" s="86">
        <v>11162110</v>
      </c>
      <c r="JLW1167" s="86">
        <v>11162110</v>
      </c>
      <c r="JLX1167" s="86">
        <v>11162110</v>
      </c>
      <c r="JLY1167" s="86">
        <v>11162110</v>
      </c>
      <c r="JLZ1167" s="86">
        <v>11162110</v>
      </c>
      <c r="JMA1167" s="86">
        <v>11162110</v>
      </c>
      <c r="JMB1167" s="86">
        <v>11162110</v>
      </c>
      <c r="JMC1167" s="86">
        <v>11162110</v>
      </c>
      <c r="JMD1167" s="86">
        <v>11162110</v>
      </c>
      <c r="JME1167" s="86">
        <v>11162110</v>
      </c>
      <c r="JMF1167" s="86">
        <v>11162110</v>
      </c>
      <c r="JMG1167" s="86">
        <v>11162110</v>
      </c>
      <c r="JMH1167" s="86">
        <v>11162110</v>
      </c>
      <c r="JMI1167" s="86">
        <v>11162110</v>
      </c>
      <c r="JMJ1167" s="86">
        <v>11162110</v>
      </c>
      <c r="JMK1167" s="86">
        <v>11162110</v>
      </c>
      <c r="JML1167" s="86">
        <v>11162110</v>
      </c>
      <c r="JMM1167" s="86">
        <v>11162110</v>
      </c>
      <c r="JMN1167" s="86">
        <v>11162110</v>
      </c>
      <c r="JMO1167" s="86">
        <v>11162110</v>
      </c>
      <c r="JMP1167" s="86">
        <v>11162110</v>
      </c>
      <c r="JMQ1167" s="86">
        <v>11162110</v>
      </c>
      <c r="JMR1167" s="86">
        <v>11162110</v>
      </c>
      <c r="JMS1167" s="86">
        <v>11162110</v>
      </c>
      <c r="JMT1167" s="86">
        <v>11162110</v>
      </c>
      <c r="JMU1167" s="86">
        <v>11162110</v>
      </c>
      <c r="JMV1167" s="86">
        <v>11162110</v>
      </c>
      <c r="JMW1167" s="86">
        <v>11162110</v>
      </c>
      <c r="JMX1167" s="86">
        <v>11162110</v>
      </c>
      <c r="JMY1167" s="86">
        <v>11162110</v>
      </c>
      <c r="JMZ1167" s="86">
        <v>11162110</v>
      </c>
      <c r="JNA1167" s="86">
        <v>11162110</v>
      </c>
      <c r="JNB1167" s="86">
        <v>11162110</v>
      </c>
      <c r="JNC1167" s="86">
        <v>11162110</v>
      </c>
      <c r="JND1167" s="86">
        <v>11162110</v>
      </c>
      <c r="JNE1167" s="86">
        <v>11162110</v>
      </c>
      <c r="JNF1167" s="86">
        <v>11162110</v>
      </c>
      <c r="JNG1167" s="86">
        <v>11162110</v>
      </c>
      <c r="JNH1167" s="86">
        <v>11162110</v>
      </c>
      <c r="JNI1167" s="86">
        <v>11162110</v>
      </c>
      <c r="JNJ1167" s="86">
        <v>11162110</v>
      </c>
      <c r="JNK1167" s="86">
        <v>11162110</v>
      </c>
      <c r="JNL1167" s="86">
        <v>11162110</v>
      </c>
      <c r="JNM1167" s="86">
        <v>11162110</v>
      </c>
      <c r="JNN1167" s="86">
        <v>11162110</v>
      </c>
      <c r="JNO1167" s="86">
        <v>11162110</v>
      </c>
      <c r="JNP1167" s="86">
        <v>11162110</v>
      </c>
      <c r="JNQ1167" s="86">
        <v>11162110</v>
      </c>
      <c r="JNR1167" s="86">
        <v>11162110</v>
      </c>
      <c r="JNS1167" s="86">
        <v>11162110</v>
      </c>
      <c r="JNT1167" s="86">
        <v>11162110</v>
      </c>
      <c r="JNU1167" s="86">
        <v>11162110</v>
      </c>
      <c r="JNV1167" s="86">
        <v>11162110</v>
      </c>
      <c r="JNW1167" s="86">
        <v>11162110</v>
      </c>
      <c r="JNX1167" s="86">
        <v>11162110</v>
      </c>
      <c r="JNY1167" s="86">
        <v>11162110</v>
      </c>
      <c r="JNZ1167" s="86">
        <v>11162110</v>
      </c>
      <c r="JOA1167" s="86">
        <v>11162110</v>
      </c>
      <c r="JOB1167" s="86">
        <v>11162110</v>
      </c>
      <c r="JOC1167" s="86">
        <v>11162110</v>
      </c>
      <c r="JOD1167" s="86">
        <v>11162110</v>
      </c>
      <c r="JOE1167" s="86">
        <v>11162110</v>
      </c>
      <c r="JOF1167" s="86">
        <v>11162110</v>
      </c>
      <c r="JOG1167" s="86">
        <v>11162110</v>
      </c>
      <c r="JOH1167" s="86">
        <v>11162110</v>
      </c>
      <c r="JOI1167" s="86">
        <v>11162110</v>
      </c>
      <c r="JOJ1167" s="86">
        <v>11162110</v>
      </c>
      <c r="JOK1167" s="86">
        <v>11162110</v>
      </c>
      <c r="JOL1167" s="86">
        <v>11162110</v>
      </c>
      <c r="JOM1167" s="86">
        <v>11162110</v>
      </c>
      <c r="JON1167" s="86">
        <v>11162110</v>
      </c>
      <c r="JOO1167" s="86">
        <v>11162110</v>
      </c>
      <c r="JOP1167" s="86">
        <v>11162110</v>
      </c>
      <c r="JOQ1167" s="86">
        <v>11162110</v>
      </c>
      <c r="JOR1167" s="86">
        <v>11162110</v>
      </c>
      <c r="JOS1167" s="86">
        <v>11162110</v>
      </c>
      <c r="JOT1167" s="86">
        <v>11162110</v>
      </c>
      <c r="JOU1167" s="86">
        <v>11162110</v>
      </c>
      <c r="JOV1167" s="86">
        <v>11162110</v>
      </c>
      <c r="JOW1167" s="86">
        <v>11162110</v>
      </c>
      <c r="JOX1167" s="86">
        <v>11162110</v>
      </c>
      <c r="JOY1167" s="86">
        <v>11162110</v>
      </c>
      <c r="JOZ1167" s="86">
        <v>11162110</v>
      </c>
      <c r="JPA1167" s="86">
        <v>11162110</v>
      </c>
      <c r="JPB1167" s="86">
        <v>11162110</v>
      </c>
      <c r="JPC1167" s="86">
        <v>11162110</v>
      </c>
      <c r="JPD1167" s="86">
        <v>11162110</v>
      </c>
      <c r="JPE1167" s="86">
        <v>11162110</v>
      </c>
      <c r="JPF1167" s="86">
        <v>11162110</v>
      </c>
      <c r="JPG1167" s="86">
        <v>11162110</v>
      </c>
      <c r="JPH1167" s="86">
        <v>11162110</v>
      </c>
      <c r="JPI1167" s="86">
        <v>11162110</v>
      </c>
      <c r="JPJ1167" s="86">
        <v>11162110</v>
      </c>
      <c r="JPK1167" s="86">
        <v>11162110</v>
      </c>
      <c r="JPL1167" s="86">
        <v>11162110</v>
      </c>
      <c r="JPM1167" s="86">
        <v>11162110</v>
      </c>
      <c r="JPN1167" s="86">
        <v>11162110</v>
      </c>
      <c r="JPO1167" s="86">
        <v>11162110</v>
      </c>
      <c r="JPP1167" s="86">
        <v>11162110</v>
      </c>
      <c r="JPQ1167" s="86">
        <v>11162110</v>
      </c>
      <c r="JPR1167" s="86">
        <v>11162110</v>
      </c>
      <c r="JPS1167" s="86">
        <v>11162110</v>
      </c>
      <c r="JPT1167" s="86">
        <v>11162110</v>
      </c>
      <c r="JPU1167" s="86">
        <v>11162110</v>
      </c>
      <c r="JPV1167" s="86">
        <v>11162110</v>
      </c>
      <c r="JPW1167" s="86">
        <v>11162110</v>
      </c>
      <c r="JPX1167" s="86">
        <v>11162110</v>
      </c>
      <c r="JPY1167" s="86">
        <v>11162110</v>
      </c>
      <c r="JPZ1167" s="86">
        <v>11162110</v>
      </c>
      <c r="JQA1167" s="86">
        <v>11162110</v>
      </c>
      <c r="JQB1167" s="86">
        <v>11162110</v>
      </c>
      <c r="JQC1167" s="86">
        <v>11162110</v>
      </c>
      <c r="JQD1167" s="86">
        <v>11162110</v>
      </c>
      <c r="JQE1167" s="86">
        <v>11162110</v>
      </c>
      <c r="JQF1167" s="86">
        <v>11162110</v>
      </c>
      <c r="JQG1167" s="86">
        <v>11162110</v>
      </c>
      <c r="JQH1167" s="86">
        <v>11162110</v>
      </c>
      <c r="JQI1167" s="86">
        <v>11162110</v>
      </c>
      <c r="JQJ1167" s="86">
        <v>11162110</v>
      </c>
      <c r="JQK1167" s="86">
        <v>11162110</v>
      </c>
      <c r="JQL1167" s="86">
        <v>11162110</v>
      </c>
      <c r="JQM1167" s="86">
        <v>11162110</v>
      </c>
      <c r="JQN1167" s="86">
        <v>11162110</v>
      </c>
      <c r="JQO1167" s="86">
        <v>11162110</v>
      </c>
      <c r="JQP1167" s="86">
        <v>11162110</v>
      </c>
      <c r="JQQ1167" s="86">
        <v>11162110</v>
      </c>
      <c r="JQR1167" s="86">
        <v>11162110</v>
      </c>
      <c r="JQS1167" s="86">
        <v>11162110</v>
      </c>
      <c r="JQT1167" s="86">
        <v>11162110</v>
      </c>
      <c r="JQU1167" s="86">
        <v>11162110</v>
      </c>
      <c r="JQV1167" s="86">
        <v>11162110</v>
      </c>
      <c r="JQW1167" s="86">
        <v>11162110</v>
      </c>
      <c r="JQX1167" s="86">
        <v>11162110</v>
      </c>
      <c r="JQY1167" s="86">
        <v>11162110</v>
      </c>
      <c r="JQZ1167" s="86">
        <v>11162110</v>
      </c>
      <c r="JRA1167" s="86">
        <v>11162110</v>
      </c>
      <c r="JRB1167" s="86">
        <v>11162110</v>
      </c>
      <c r="JRC1167" s="86">
        <v>11162110</v>
      </c>
      <c r="JRD1167" s="86">
        <v>11162110</v>
      </c>
      <c r="JRE1167" s="86">
        <v>11162110</v>
      </c>
      <c r="JRF1167" s="86">
        <v>11162110</v>
      </c>
      <c r="JRG1167" s="86">
        <v>11162110</v>
      </c>
      <c r="JRH1167" s="86">
        <v>11162110</v>
      </c>
      <c r="JRI1167" s="86">
        <v>11162110</v>
      </c>
      <c r="JRJ1167" s="86">
        <v>11162110</v>
      </c>
      <c r="JRK1167" s="86">
        <v>11162110</v>
      </c>
      <c r="JRL1167" s="86">
        <v>11162110</v>
      </c>
      <c r="JRM1167" s="86">
        <v>11162110</v>
      </c>
      <c r="JRN1167" s="86">
        <v>11162110</v>
      </c>
      <c r="JRO1167" s="86">
        <v>11162110</v>
      </c>
      <c r="JRP1167" s="86">
        <v>11162110</v>
      </c>
      <c r="JRQ1167" s="86">
        <v>11162110</v>
      </c>
      <c r="JRR1167" s="86">
        <v>11162110</v>
      </c>
      <c r="JRS1167" s="86">
        <v>11162110</v>
      </c>
      <c r="JRT1167" s="86">
        <v>11162110</v>
      </c>
      <c r="JRU1167" s="86">
        <v>11162110</v>
      </c>
      <c r="JRV1167" s="86">
        <v>11162110</v>
      </c>
      <c r="JRW1167" s="86">
        <v>11162110</v>
      </c>
      <c r="JRX1167" s="86">
        <v>11162110</v>
      </c>
      <c r="JRY1167" s="86">
        <v>11162110</v>
      </c>
      <c r="JRZ1167" s="86">
        <v>11162110</v>
      </c>
      <c r="JSA1167" s="86">
        <v>11162110</v>
      </c>
      <c r="JSB1167" s="86">
        <v>11162110</v>
      </c>
      <c r="JSC1167" s="86">
        <v>11162110</v>
      </c>
      <c r="JSD1167" s="86">
        <v>11162110</v>
      </c>
      <c r="JSE1167" s="86">
        <v>11162110</v>
      </c>
      <c r="JSF1167" s="86">
        <v>11162110</v>
      </c>
      <c r="JSG1167" s="86">
        <v>11162110</v>
      </c>
      <c r="JSH1167" s="86">
        <v>11162110</v>
      </c>
      <c r="JSI1167" s="86">
        <v>11162110</v>
      </c>
      <c r="JSJ1167" s="86">
        <v>11162110</v>
      </c>
      <c r="JSK1167" s="86">
        <v>11162110</v>
      </c>
      <c r="JSL1167" s="86">
        <v>11162110</v>
      </c>
      <c r="JSM1167" s="86">
        <v>11162110</v>
      </c>
      <c r="JSN1167" s="86">
        <v>11162110</v>
      </c>
      <c r="JSO1167" s="86">
        <v>11162110</v>
      </c>
      <c r="JSP1167" s="86">
        <v>11162110</v>
      </c>
      <c r="JSQ1167" s="86">
        <v>11162110</v>
      </c>
      <c r="JSR1167" s="86">
        <v>11162110</v>
      </c>
      <c r="JSS1167" s="86">
        <v>11162110</v>
      </c>
      <c r="JST1167" s="86">
        <v>11162110</v>
      </c>
      <c r="JSU1167" s="86">
        <v>11162110</v>
      </c>
      <c r="JSV1167" s="86">
        <v>11162110</v>
      </c>
      <c r="JSW1167" s="86">
        <v>11162110</v>
      </c>
      <c r="JSX1167" s="86">
        <v>11162110</v>
      </c>
      <c r="JSY1167" s="86">
        <v>11162110</v>
      </c>
      <c r="JSZ1167" s="86">
        <v>11162110</v>
      </c>
      <c r="JTA1167" s="86">
        <v>11162110</v>
      </c>
      <c r="JTB1167" s="86">
        <v>11162110</v>
      </c>
      <c r="JTC1167" s="86">
        <v>11162110</v>
      </c>
      <c r="JTD1167" s="86">
        <v>11162110</v>
      </c>
      <c r="JTE1167" s="86">
        <v>11162110</v>
      </c>
      <c r="JTF1167" s="86">
        <v>11162110</v>
      </c>
      <c r="JTG1167" s="86">
        <v>11162110</v>
      </c>
      <c r="JTH1167" s="86">
        <v>11162110</v>
      </c>
      <c r="JTI1167" s="86">
        <v>11162110</v>
      </c>
      <c r="JTJ1167" s="86">
        <v>11162110</v>
      </c>
      <c r="JTK1167" s="86">
        <v>11162110</v>
      </c>
      <c r="JTL1167" s="86">
        <v>11162110</v>
      </c>
      <c r="JTM1167" s="86">
        <v>11162110</v>
      </c>
      <c r="JTN1167" s="86">
        <v>11162110</v>
      </c>
      <c r="JTO1167" s="86">
        <v>11162110</v>
      </c>
      <c r="JTP1167" s="86">
        <v>11162110</v>
      </c>
      <c r="JTQ1167" s="86">
        <v>11162110</v>
      </c>
      <c r="JTR1167" s="86">
        <v>11162110</v>
      </c>
      <c r="JTS1167" s="86">
        <v>11162110</v>
      </c>
      <c r="JTT1167" s="86">
        <v>11162110</v>
      </c>
      <c r="JTU1167" s="86">
        <v>11162110</v>
      </c>
      <c r="JTV1167" s="86">
        <v>11162110</v>
      </c>
      <c r="JTW1167" s="86">
        <v>11162110</v>
      </c>
      <c r="JTX1167" s="86">
        <v>11162110</v>
      </c>
      <c r="JTY1167" s="86">
        <v>11162110</v>
      </c>
      <c r="JTZ1167" s="86">
        <v>11162110</v>
      </c>
      <c r="JUA1167" s="86">
        <v>11162110</v>
      </c>
      <c r="JUB1167" s="86">
        <v>11162110</v>
      </c>
      <c r="JUC1167" s="86">
        <v>11162110</v>
      </c>
      <c r="JUD1167" s="86">
        <v>11162110</v>
      </c>
      <c r="JUE1167" s="86">
        <v>11162110</v>
      </c>
      <c r="JUF1167" s="86">
        <v>11162110</v>
      </c>
      <c r="JUG1167" s="86">
        <v>11162110</v>
      </c>
      <c r="JUH1167" s="86">
        <v>11162110</v>
      </c>
      <c r="JUI1167" s="86">
        <v>11162110</v>
      </c>
      <c r="JUJ1167" s="86">
        <v>11162110</v>
      </c>
      <c r="JUK1167" s="86">
        <v>11162110</v>
      </c>
      <c r="JUL1167" s="86">
        <v>11162110</v>
      </c>
      <c r="JUM1167" s="86">
        <v>11162110</v>
      </c>
      <c r="JUN1167" s="86">
        <v>11162110</v>
      </c>
      <c r="JUO1167" s="86">
        <v>11162110</v>
      </c>
      <c r="JUP1167" s="86">
        <v>11162110</v>
      </c>
      <c r="JUQ1167" s="86">
        <v>11162110</v>
      </c>
      <c r="JUR1167" s="86">
        <v>11162110</v>
      </c>
      <c r="JUS1167" s="86">
        <v>11162110</v>
      </c>
      <c r="JUT1167" s="86">
        <v>11162110</v>
      </c>
      <c r="JUU1167" s="86">
        <v>11162110</v>
      </c>
      <c r="JUV1167" s="86">
        <v>11162110</v>
      </c>
      <c r="JUW1167" s="86">
        <v>11162110</v>
      </c>
      <c r="JUX1167" s="86">
        <v>11162110</v>
      </c>
      <c r="JUY1167" s="86">
        <v>11162110</v>
      </c>
      <c r="JUZ1167" s="86">
        <v>11162110</v>
      </c>
      <c r="JVA1167" s="86">
        <v>11162110</v>
      </c>
      <c r="JVB1167" s="86">
        <v>11162110</v>
      </c>
      <c r="JVC1167" s="86">
        <v>11162110</v>
      </c>
      <c r="JVD1167" s="86">
        <v>11162110</v>
      </c>
      <c r="JVE1167" s="86">
        <v>11162110</v>
      </c>
      <c r="JVF1167" s="86">
        <v>11162110</v>
      </c>
      <c r="JVG1167" s="86">
        <v>11162110</v>
      </c>
      <c r="JVH1167" s="86">
        <v>11162110</v>
      </c>
      <c r="JVI1167" s="86">
        <v>11162110</v>
      </c>
      <c r="JVJ1167" s="86">
        <v>11162110</v>
      </c>
      <c r="JVK1167" s="86">
        <v>11162110</v>
      </c>
      <c r="JVL1167" s="86">
        <v>11162110</v>
      </c>
      <c r="JVM1167" s="86">
        <v>11162110</v>
      </c>
      <c r="JVN1167" s="86">
        <v>11162110</v>
      </c>
      <c r="JVO1167" s="86">
        <v>11162110</v>
      </c>
      <c r="JVP1167" s="86">
        <v>11162110</v>
      </c>
      <c r="JVQ1167" s="86">
        <v>11162110</v>
      </c>
      <c r="JVR1167" s="86">
        <v>11162110</v>
      </c>
      <c r="JVS1167" s="86">
        <v>11162110</v>
      </c>
      <c r="JVT1167" s="86">
        <v>11162110</v>
      </c>
      <c r="JVU1167" s="86">
        <v>11162110</v>
      </c>
      <c r="JVV1167" s="86">
        <v>11162110</v>
      </c>
      <c r="JVW1167" s="86">
        <v>11162110</v>
      </c>
      <c r="JVX1167" s="86">
        <v>11162110</v>
      </c>
      <c r="JVY1167" s="86">
        <v>11162110</v>
      </c>
      <c r="JVZ1167" s="86">
        <v>11162110</v>
      </c>
      <c r="JWA1167" s="86">
        <v>11162110</v>
      </c>
      <c r="JWB1167" s="86">
        <v>11162110</v>
      </c>
      <c r="JWC1167" s="86">
        <v>11162110</v>
      </c>
      <c r="JWD1167" s="86">
        <v>11162110</v>
      </c>
      <c r="JWE1167" s="86">
        <v>11162110</v>
      </c>
      <c r="JWF1167" s="86">
        <v>11162110</v>
      </c>
      <c r="JWG1167" s="86">
        <v>11162110</v>
      </c>
      <c r="JWH1167" s="86">
        <v>11162110</v>
      </c>
      <c r="JWI1167" s="86">
        <v>11162110</v>
      </c>
      <c r="JWJ1167" s="86">
        <v>11162110</v>
      </c>
      <c r="JWK1167" s="86">
        <v>11162110</v>
      </c>
      <c r="JWL1167" s="86">
        <v>11162110</v>
      </c>
      <c r="JWM1167" s="86">
        <v>11162110</v>
      </c>
      <c r="JWN1167" s="86">
        <v>11162110</v>
      </c>
      <c r="JWO1167" s="86">
        <v>11162110</v>
      </c>
      <c r="JWP1167" s="86">
        <v>11162110</v>
      </c>
      <c r="JWQ1167" s="86">
        <v>11162110</v>
      </c>
      <c r="JWR1167" s="86">
        <v>11162110</v>
      </c>
      <c r="JWS1167" s="86">
        <v>11162110</v>
      </c>
      <c r="JWT1167" s="86">
        <v>11162110</v>
      </c>
      <c r="JWU1167" s="86">
        <v>11162110</v>
      </c>
      <c r="JWV1167" s="86">
        <v>11162110</v>
      </c>
      <c r="JWW1167" s="86">
        <v>11162110</v>
      </c>
      <c r="JWX1167" s="86">
        <v>11162110</v>
      </c>
      <c r="JWY1167" s="86">
        <v>11162110</v>
      </c>
      <c r="JWZ1167" s="86">
        <v>11162110</v>
      </c>
      <c r="JXA1167" s="86">
        <v>11162110</v>
      </c>
      <c r="JXB1167" s="86">
        <v>11162110</v>
      </c>
      <c r="JXC1167" s="86">
        <v>11162110</v>
      </c>
      <c r="JXD1167" s="86">
        <v>11162110</v>
      </c>
      <c r="JXE1167" s="86">
        <v>11162110</v>
      </c>
      <c r="JXF1167" s="86">
        <v>11162110</v>
      </c>
      <c r="JXG1167" s="86">
        <v>11162110</v>
      </c>
      <c r="JXH1167" s="86">
        <v>11162110</v>
      </c>
      <c r="JXI1167" s="86">
        <v>11162110</v>
      </c>
      <c r="JXJ1167" s="86">
        <v>11162110</v>
      </c>
      <c r="JXK1167" s="86">
        <v>11162110</v>
      </c>
      <c r="JXL1167" s="86">
        <v>11162110</v>
      </c>
      <c r="JXM1167" s="86">
        <v>11162110</v>
      </c>
      <c r="JXN1167" s="86">
        <v>11162110</v>
      </c>
      <c r="JXO1167" s="86">
        <v>11162110</v>
      </c>
      <c r="JXP1167" s="86">
        <v>11162110</v>
      </c>
      <c r="JXQ1167" s="86">
        <v>11162110</v>
      </c>
      <c r="JXR1167" s="86">
        <v>11162110</v>
      </c>
      <c r="JXS1167" s="86">
        <v>11162110</v>
      </c>
      <c r="JXT1167" s="86">
        <v>11162110</v>
      </c>
      <c r="JXU1167" s="86">
        <v>11162110</v>
      </c>
      <c r="JXV1167" s="86">
        <v>11162110</v>
      </c>
      <c r="JXW1167" s="86">
        <v>11162110</v>
      </c>
      <c r="JXX1167" s="86">
        <v>11162110</v>
      </c>
      <c r="JXY1167" s="86">
        <v>11162110</v>
      </c>
      <c r="JXZ1167" s="86">
        <v>11162110</v>
      </c>
      <c r="JYA1167" s="86">
        <v>11162110</v>
      </c>
      <c r="JYB1167" s="86">
        <v>11162110</v>
      </c>
      <c r="JYC1167" s="86">
        <v>11162110</v>
      </c>
      <c r="JYD1167" s="86">
        <v>11162110</v>
      </c>
      <c r="JYE1167" s="86">
        <v>11162110</v>
      </c>
      <c r="JYF1167" s="86">
        <v>11162110</v>
      </c>
      <c r="JYG1167" s="86">
        <v>11162110</v>
      </c>
      <c r="JYH1167" s="86">
        <v>11162110</v>
      </c>
      <c r="JYI1167" s="86">
        <v>11162110</v>
      </c>
      <c r="JYJ1167" s="86">
        <v>11162110</v>
      </c>
      <c r="JYK1167" s="86">
        <v>11162110</v>
      </c>
      <c r="JYL1167" s="86">
        <v>11162110</v>
      </c>
      <c r="JYM1167" s="86">
        <v>11162110</v>
      </c>
      <c r="JYN1167" s="86">
        <v>11162110</v>
      </c>
      <c r="JYO1167" s="86">
        <v>11162110</v>
      </c>
      <c r="JYP1167" s="86">
        <v>11162110</v>
      </c>
      <c r="JYQ1167" s="86">
        <v>11162110</v>
      </c>
      <c r="JYR1167" s="86">
        <v>11162110</v>
      </c>
      <c r="JYS1167" s="86">
        <v>11162110</v>
      </c>
      <c r="JYT1167" s="86">
        <v>11162110</v>
      </c>
      <c r="JYU1167" s="86">
        <v>11162110</v>
      </c>
      <c r="JYV1167" s="86">
        <v>11162110</v>
      </c>
      <c r="JYW1167" s="86">
        <v>11162110</v>
      </c>
      <c r="JYX1167" s="86">
        <v>11162110</v>
      </c>
      <c r="JYY1167" s="86">
        <v>11162110</v>
      </c>
      <c r="JYZ1167" s="86">
        <v>11162110</v>
      </c>
      <c r="JZA1167" s="86">
        <v>11162110</v>
      </c>
      <c r="JZB1167" s="86">
        <v>11162110</v>
      </c>
      <c r="JZC1167" s="86">
        <v>11162110</v>
      </c>
      <c r="JZD1167" s="86">
        <v>11162110</v>
      </c>
      <c r="JZE1167" s="86">
        <v>11162110</v>
      </c>
      <c r="JZF1167" s="86">
        <v>11162110</v>
      </c>
      <c r="JZG1167" s="86">
        <v>11162110</v>
      </c>
      <c r="JZH1167" s="86">
        <v>11162110</v>
      </c>
      <c r="JZI1167" s="86">
        <v>11162110</v>
      </c>
      <c r="JZJ1167" s="86">
        <v>11162110</v>
      </c>
      <c r="JZK1167" s="86">
        <v>11162110</v>
      </c>
      <c r="JZL1167" s="86">
        <v>11162110</v>
      </c>
      <c r="JZM1167" s="86">
        <v>11162110</v>
      </c>
      <c r="JZN1167" s="86">
        <v>11162110</v>
      </c>
      <c r="JZO1167" s="86">
        <v>11162110</v>
      </c>
      <c r="JZP1167" s="86">
        <v>11162110</v>
      </c>
      <c r="JZQ1167" s="86">
        <v>11162110</v>
      </c>
      <c r="JZR1167" s="86">
        <v>11162110</v>
      </c>
      <c r="JZS1167" s="86">
        <v>11162110</v>
      </c>
      <c r="JZT1167" s="86">
        <v>11162110</v>
      </c>
      <c r="JZU1167" s="86">
        <v>11162110</v>
      </c>
      <c r="JZV1167" s="86">
        <v>11162110</v>
      </c>
      <c r="JZW1167" s="86">
        <v>11162110</v>
      </c>
      <c r="JZX1167" s="86">
        <v>11162110</v>
      </c>
      <c r="JZY1167" s="86">
        <v>11162110</v>
      </c>
      <c r="JZZ1167" s="86">
        <v>11162110</v>
      </c>
      <c r="KAA1167" s="86">
        <v>11162110</v>
      </c>
      <c r="KAB1167" s="86">
        <v>11162110</v>
      </c>
      <c r="KAC1167" s="86">
        <v>11162110</v>
      </c>
      <c r="KAD1167" s="86">
        <v>11162110</v>
      </c>
      <c r="KAE1167" s="86">
        <v>11162110</v>
      </c>
      <c r="KAF1167" s="86">
        <v>11162110</v>
      </c>
      <c r="KAG1167" s="86">
        <v>11162110</v>
      </c>
      <c r="KAH1167" s="86">
        <v>11162110</v>
      </c>
      <c r="KAI1167" s="86">
        <v>11162110</v>
      </c>
      <c r="KAJ1167" s="86">
        <v>11162110</v>
      </c>
      <c r="KAK1167" s="86">
        <v>11162110</v>
      </c>
      <c r="KAL1167" s="86">
        <v>11162110</v>
      </c>
      <c r="KAM1167" s="86">
        <v>11162110</v>
      </c>
      <c r="KAN1167" s="86">
        <v>11162110</v>
      </c>
      <c r="KAO1167" s="86">
        <v>11162110</v>
      </c>
      <c r="KAP1167" s="86">
        <v>11162110</v>
      </c>
      <c r="KAQ1167" s="86">
        <v>11162110</v>
      </c>
      <c r="KAR1167" s="86">
        <v>11162110</v>
      </c>
      <c r="KAS1167" s="86">
        <v>11162110</v>
      </c>
      <c r="KAT1167" s="86">
        <v>11162110</v>
      </c>
      <c r="KAU1167" s="86">
        <v>11162110</v>
      </c>
      <c r="KAV1167" s="86">
        <v>11162110</v>
      </c>
      <c r="KAW1167" s="86">
        <v>11162110</v>
      </c>
      <c r="KAX1167" s="86">
        <v>11162110</v>
      </c>
      <c r="KAY1167" s="86">
        <v>11162110</v>
      </c>
      <c r="KAZ1167" s="86">
        <v>11162110</v>
      </c>
      <c r="KBA1167" s="86">
        <v>11162110</v>
      </c>
      <c r="KBB1167" s="86">
        <v>11162110</v>
      </c>
      <c r="KBC1167" s="86">
        <v>11162110</v>
      </c>
      <c r="KBD1167" s="86">
        <v>11162110</v>
      </c>
      <c r="KBE1167" s="86">
        <v>11162110</v>
      </c>
      <c r="KBF1167" s="86">
        <v>11162110</v>
      </c>
      <c r="KBG1167" s="86">
        <v>11162110</v>
      </c>
      <c r="KBH1167" s="86">
        <v>11162110</v>
      </c>
      <c r="KBI1167" s="86">
        <v>11162110</v>
      </c>
      <c r="KBJ1167" s="86">
        <v>11162110</v>
      </c>
      <c r="KBK1167" s="86">
        <v>11162110</v>
      </c>
      <c r="KBL1167" s="86">
        <v>11162110</v>
      </c>
      <c r="KBM1167" s="86">
        <v>11162110</v>
      </c>
      <c r="KBN1167" s="86">
        <v>11162110</v>
      </c>
      <c r="KBO1167" s="86">
        <v>11162110</v>
      </c>
      <c r="KBP1167" s="86">
        <v>11162110</v>
      </c>
      <c r="KBQ1167" s="86">
        <v>11162110</v>
      </c>
      <c r="KBR1167" s="86">
        <v>11162110</v>
      </c>
      <c r="KBS1167" s="86">
        <v>11162110</v>
      </c>
      <c r="KBT1167" s="86">
        <v>11162110</v>
      </c>
      <c r="KBU1167" s="86">
        <v>11162110</v>
      </c>
      <c r="KBV1167" s="86">
        <v>11162110</v>
      </c>
      <c r="KBW1167" s="86">
        <v>11162110</v>
      </c>
      <c r="KBX1167" s="86">
        <v>11162110</v>
      </c>
      <c r="KBY1167" s="86">
        <v>11162110</v>
      </c>
      <c r="KBZ1167" s="86">
        <v>11162110</v>
      </c>
      <c r="KCA1167" s="86">
        <v>11162110</v>
      </c>
      <c r="KCB1167" s="86">
        <v>11162110</v>
      </c>
      <c r="KCC1167" s="86">
        <v>11162110</v>
      </c>
      <c r="KCD1167" s="86">
        <v>11162110</v>
      </c>
      <c r="KCE1167" s="86">
        <v>11162110</v>
      </c>
      <c r="KCF1167" s="86">
        <v>11162110</v>
      </c>
      <c r="KCG1167" s="86">
        <v>11162110</v>
      </c>
      <c r="KCH1167" s="86">
        <v>11162110</v>
      </c>
      <c r="KCI1167" s="86">
        <v>11162110</v>
      </c>
      <c r="KCJ1167" s="86">
        <v>11162110</v>
      </c>
      <c r="KCK1167" s="86">
        <v>11162110</v>
      </c>
      <c r="KCL1167" s="86">
        <v>11162110</v>
      </c>
      <c r="KCM1167" s="86">
        <v>11162110</v>
      </c>
      <c r="KCN1167" s="86">
        <v>11162110</v>
      </c>
      <c r="KCO1167" s="86">
        <v>11162110</v>
      </c>
      <c r="KCP1167" s="86">
        <v>11162110</v>
      </c>
      <c r="KCQ1167" s="86">
        <v>11162110</v>
      </c>
      <c r="KCR1167" s="86">
        <v>11162110</v>
      </c>
      <c r="KCS1167" s="86">
        <v>11162110</v>
      </c>
      <c r="KCT1167" s="86">
        <v>11162110</v>
      </c>
      <c r="KCU1167" s="86">
        <v>11162110</v>
      </c>
      <c r="KCV1167" s="86">
        <v>11162110</v>
      </c>
      <c r="KCW1167" s="86">
        <v>11162110</v>
      </c>
      <c r="KCX1167" s="86">
        <v>11162110</v>
      </c>
      <c r="KCY1167" s="86">
        <v>11162110</v>
      </c>
      <c r="KCZ1167" s="86">
        <v>11162110</v>
      </c>
      <c r="KDA1167" s="86">
        <v>11162110</v>
      </c>
      <c r="KDB1167" s="86">
        <v>11162110</v>
      </c>
      <c r="KDC1167" s="86">
        <v>11162110</v>
      </c>
      <c r="KDD1167" s="86">
        <v>11162110</v>
      </c>
      <c r="KDE1167" s="86">
        <v>11162110</v>
      </c>
      <c r="KDF1167" s="86">
        <v>11162110</v>
      </c>
      <c r="KDG1167" s="86">
        <v>11162110</v>
      </c>
      <c r="KDH1167" s="86">
        <v>11162110</v>
      </c>
      <c r="KDI1167" s="86">
        <v>11162110</v>
      </c>
      <c r="KDJ1167" s="86">
        <v>11162110</v>
      </c>
      <c r="KDK1167" s="86">
        <v>11162110</v>
      </c>
      <c r="KDL1167" s="86">
        <v>11162110</v>
      </c>
      <c r="KDM1167" s="86">
        <v>11162110</v>
      </c>
      <c r="KDN1167" s="86">
        <v>11162110</v>
      </c>
      <c r="KDO1167" s="86">
        <v>11162110</v>
      </c>
      <c r="KDP1167" s="86">
        <v>11162110</v>
      </c>
      <c r="KDQ1167" s="86">
        <v>11162110</v>
      </c>
      <c r="KDR1167" s="86">
        <v>11162110</v>
      </c>
      <c r="KDS1167" s="86">
        <v>11162110</v>
      </c>
      <c r="KDT1167" s="86">
        <v>11162110</v>
      </c>
      <c r="KDU1167" s="86">
        <v>11162110</v>
      </c>
      <c r="KDV1167" s="86">
        <v>11162110</v>
      </c>
      <c r="KDW1167" s="86">
        <v>11162110</v>
      </c>
      <c r="KDX1167" s="86">
        <v>11162110</v>
      </c>
      <c r="KDY1167" s="86">
        <v>11162110</v>
      </c>
      <c r="KDZ1167" s="86">
        <v>11162110</v>
      </c>
      <c r="KEA1167" s="86">
        <v>11162110</v>
      </c>
      <c r="KEB1167" s="86">
        <v>11162110</v>
      </c>
      <c r="KEC1167" s="86">
        <v>11162110</v>
      </c>
      <c r="KED1167" s="86">
        <v>11162110</v>
      </c>
      <c r="KEE1167" s="86">
        <v>11162110</v>
      </c>
      <c r="KEF1167" s="86">
        <v>11162110</v>
      </c>
      <c r="KEG1167" s="86">
        <v>11162110</v>
      </c>
      <c r="KEH1167" s="86">
        <v>11162110</v>
      </c>
      <c r="KEI1167" s="86">
        <v>11162110</v>
      </c>
      <c r="KEJ1167" s="86">
        <v>11162110</v>
      </c>
      <c r="KEK1167" s="86">
        <v>11162110</v>
      </c>
      <c r="KEL1167" s="86">
        <v>11162110</v>
      </c>
      <c r="KEM1167" s="86">
        <v>11162110</v>
      </c>
      <c r="KEN1167" s="86">
        <v>11162110</v>
      </c>
      <c r="KEO1167" s="86">
        <v>11162110</v>
      </c>
      <c r="KEP1167" s="86">
        <v>11162110</v>
      </c>
      <c r="KEQ1167" s="86">
        <v>11162110</v>
      </c>
      <c r="KER1167" s="86">
        <v>11162110</v>
      </c>
      <c r="KES1167" s="86">
        <v>11162110</v>
      </c>
      <c r="KET1167" s="86">
        <v>11162110</v>
      </c>
      <c r="KEU1167" s="86">
        <v>11162110</v>
      </c>
      <c r="KEV1167" s="86">
        <v>11162110</v>
      </c>
      <c r="KEW1167" s="86">
        <v>11162110</v>
      </c>
      <c r="KEX1167" s="86">
        <v>11162110</v>
      </c>
      <c r="KEY1167" s="86">
        <v>11162110</v>
      </c>
      <c r="KEZ1167" s="86">
        <v>11162110</v>
      </c>
      <c r="KFA1167" s="86">
        <v>11162110</v>
      </c>
      <c r="KFB1167" s="86">
        <v>11162110</v>
      </c>
      <c r="KFC1167" s="86">
        <v>11162110</v>
      </c>
      <c r="KFD1167" s="86">
        <v>11162110</v>
      </c>
      <c r="KFE1167" s="86">
        <v>11162110</v>
      </c>
      <c r="KFF1167" s="86">
        <v>11162110</v>
      </c>
      <c r="KFG1167" s="86">
        <v>11162110</v>
      </c>
      <c r="KFH1167" s="86">
        <v>11162110</v>
      </c>
      <c r="KFI1167" s="86">
        <v>11162110</v>
      </c>
      <c r="KFJ1167" s="86">
        <v>11162110</v>
      </c>
      <c r="KFK1167" s="86">
        <v>11162110</v>
      </c>
      <c r="KFL1167" s="86">
        <v>11162110</v>
      </c>
      <c r="KFM1167" s="86">
        <v>11162110</v>
      </c>
      <c r="KFN1167" s="86">
        <v>11162110</v>
      </c>
      <c r="KFO1167" s="86">
        <v>11162110</v>
      </c>
      <c r="KFP1167" s="86">
        <v>11162110</v>
      </c>
      <c r="KFQ1167" s="86">
        <v>11162110</v>
      </c>
      <c r="KFR1167" s="86">
        <v>11162110</v>
      </c>
      <c r="KFS1167" s="86">
        <v>11162110</v>
      </c>
      <c r="KFT1167" s="86">
        <v>11162110</v>
      </c>
      <c r="KFU1167" s="86">
        <v>11162110</v>
      </c>
      <c r="KFV1167" s="86">
        <v>11162110</v>
      </c>
      <c r="KFW1167" s="86">
        <v>11162110</v>
      </c>
      <c r="KFX1167" s="86">
        <v>11162110</v>
      </c>
      <c r="KFY1167" s="86">
        <v>11162110</v>
      </c>
      <c r="KFZ1167" s="86">
        <v>11162110</v>
      </c>
      <c r="KGA1167" s="86">
        <v>11162110</v>
      </c>
      <c r="KGB1167" s="86">
        <v>11162110</v>
      </c>
      <c r="KGC1167" s="86">
        <v>11162110</v>
      </c>
      <c r="KGD1167" s="86">
        <v>11162110</v>
      </c>
      <c r="KGE1167" s="86">
        <v>11162110</v>
      </c>
      <c r="KGF1167" s="86">
        <v>11162110</v>
      </c>
      <c r="KGG1167" s="86">
        <v>11162110</v>
      </c>
      <c r="KGH1167" s="86">
        <v>11162110</v>
      </c>
      <c r="KGI1167" s="86">
        <v>11162110</v>
      </c>
      <c r="KGJ1167" s="86">
        <v>11162110</v>
      </c>
      <c r="KGK1167" s="86">
        <v>11162110</v>
      </c>
      <c r="KGL1167" s="86">
        <v>11162110</v>
      </c>
      <c r="KGM1167" s="86">
        <v>11162110</v>
      </c>
      <c r="KGN1167" s="86">
        <v>11162110</v>
      </c>
      <c r="KGO1167" s="86">
        <v>11162110</v>
      </c>
      <c r="KGP1167" s="86">
        <v>11162110</v>
      </c>
      <c r="KGQ1167" s="86">
        <v>11162110</v>
      </c>
      <c r="KGR1167" s="86">
        <v>11162110</v>
      </c>
      <c r="KGS1167" s="86">
        <v>11162110</v>
      </c>
      <c r="KGT1167" s="86">
        <v>11162110</v>
      </c>
      <c r="KGU1167" s="86">
        <v>11162110</v>
      </c>
      <c r="KGV1167" s="86">
        <v>11162110</v>
      </c>
      <c r="KGW1167" s="86">
        <v>11162110</v>
      </c>
      <c r="KGX1167" s="86">
        <v>11162110</v>
      </c>
      <c r="KGY1167" s="86">
        <v>11162110</v>
      </c>
      <c r="KGZ1167" s="86">
        <v>11162110</v>
      </c>
      <c r="KHA1167" s="86">
        <v>11162110</v>
      </c>
      <c r="KHB1167" s="86">
        <v>11162110</v>
      </c>
      <c r="KHC1167" s="86">
        <v>11162110</v>
      </c>
      <c r="KHD1167" s="86">
        <v>11162110</v>
      </c>
      <c r="KHE1167" s="86">
        <v>11162110</v>
      </c>
      <c r="KHF1167" s="86">
        <v>11162110</v>
      </c>
      <c r="KHG1167" s="86">
        <v>11162110</v>
      </c>
      <c r="KHH1167" s="86">
        <v>11162110</v>
      </c>
      <c r="KHI1167" s="86">
        <v>11162110</v>
      </c>
      <c r="KHJ1167" s="86">
        <v>11162110</v>
      </c>
      <c r="KHK1167" s="86">
        <v>11162110</v>
      </c>
      <c r="KHL1167" s="86">
        <v>11162110</v>
      </c>
      <c r="KHM1167" s="86">
        <v>11162110</v>
      </c>
      <c r="KHN1167" s="86">
        <v>11162110</v>
      </c>
      <c r="KHO1167" s="86">
        <v>11162110</v>
      </c>
      <c r="KHP1167" s="86">
        <v>11162110</v>
      </c>
      <c r="KHQ1167" s="86">
        <v>11162110</v>
      </c>
      <c r="KHR1167" s="86">
        <v>11162110</v>
      </c>
      <c r="KHS1167" s="86">
        <v>11162110</v>
      </c>
      <c r="KHT1167" s="86">
        <v>11162110</v>
      </c>
      <c r="KHU1167" s="86">
        <v>11162110</v>
      </c>
      <c r="KHV1167" s="86">
        <v>11162110</v>
      </c>
      <c r="KHW1167" s="86">
        <v>11162110</v>
      </c>
      <c r="KHX1167" s="86">
        <v>11162110</v>
      </c>
      <c r="KHY1167" s="86">
        <v>11162110</v>
      </c>
      <c r="KHZ1167" s="86">
        <v>11162110</v>
      </c>
      <c r="KIA1167" s="86">
        <v>11162110</v>
      </c>
      <c r="KIB1167" s="86">
        <v>11162110</v>
      </c>
      <c r="KIC1167" s="86">
        <v>11162110</v>
      </c>
      <c r="KID1167" s="86">
        <v>11162110</v>
      </c>
      <c r="KIE1167" s="86">
        <v>11162110</v>
      </c>
      <c r="KIF1167" s="86">
        <v>11162110</v>
      </c>
      <c r="KIG1167" s="86">
        <v>11162110</v>
      </c>
      <c r="KIH1167" s="86">
        <v>11162110</v>
      </c>
      <c r="KII1167" s="86">
        <v>11162110</v>
      </c>
      <c r="KIJ1167" s="86">
        <v>11162110</v>
      </c>
      <c r="KIK1167" s="86">
        <v>11162110</v>
      </c>
      <c r="KIL1167" s="86">
        <v>11162110</v>
      </c>
      <c r="KIM1167" s="86">
        <v>11162110</v>
      </c>
      <c r="KIN1167" s="86">
        <v>11162110</v>
      </c>
      <c r="KIO1167" s="86">
        <v>11162110</v>
      </c>
      <c r="KIP1167" s="86">
        <v>11162110</v>
      </c>
      <c r="KIQ1167" s="86">
        <v>11162110</v>
      </c>
      <c r="KIR1167" s="86">
        <v>11162110</v>
      </c>
      <c r="KIS1167" s="86">
        <v>11162110</v>
      </c>
      <c r="KIT1167" s="86">
        <v>11162110</v>
      </c>
      <c r="KIU1167" s="86">
        <v>11162110</v>
      </c>
      <c r="KIV1167" s="86">
        <v>11162110</v>
      </c>
      <c r="KIW1167" s="86">
        <v>11162110</v>
      </c>
      <c r="KIX1167" s="86">
        <v>11162110</v>
      </c>
      <c r="KIY1167" s="86">
        <v>11162110</v>
      </c>
      <c r="KIZ1167" s="86">
        <v>11162110</v>
      </c>
      <c r="KJA1167" s="86">
        <v>11162110</v>
      </c>
      <c r="KJB1167" s="86">
        <v>11162110</v>
      </c>
      <c r="KJC1167" s="86">
        <v>11162110</v>
      </c>
      <c r="KJD1167" s="86">
        <v>11162110</v>
      </c>
      <c r="KJE1167" s="86">
        <v>11162110</v>
      </c>
      <c r="KJF1167" s="86">
        <v>11162110</v>
      </c>
      <c r="KJG1167" s="86">
        <v>11162110</v>
      </c>
      <c r="KJH1167" s="86">
        <v>11162110</v>
      </c>
      <c r="KJI1167" s="86">
        <v>11162110</v>
      </c>
      <c r="KJJ1167" s="86">
        <v>11162110</v>
      </c>
      <c r="KJK1167" s="86">
        <v>11162110</v>
      </c>
      <c r="KJL1167" s="86">
        <v>11162110</v>
      </c>
      <c r="KJM1167" s="86">
        <v>11162110</v>
      </c>
      <c r="KJN1167" s="86">
        <v>11162110</v>
      </c>
      <c r="KJO1167" s="86">
        <v>11162110</v>
      </c>
      <c r="KJP1167" s="86">
        <v>11162110</v>
      </c>
      <c r="KJQ1167" s="86">
        <v>11162110</v>
      </c>
      <c r="KJR1167" s="86">
        <v>11162110</v>
      </c>
      <c r="KJS1167" s="86">
        <v>11162110</v>
      </c>
      <c r="KJT1167" s="86">
        <v>11162110</v>
      </c>
      <c r="KJU1167" s="86">
        <v>11162110</v>
      </c>
      <c r="KJV1167" s="86">
        <v>11162110</v>
      </c>
      <c r="KJW1167" s="86">
        <v>11162110</v>
      </c>
      <c r="KJX1167" s="86">
        <v>11162110</v>
      </c>
      <c r="KJY1167" s="86">
        <v>11162110</v>
      </c>
      <c r="KJZ1167" s="86">
        <v>11162110</v>
      </c>
      <c r="KKA1167" s="86">
        <v>11162110</v>
      </c>
      <c r="KKB1167" s="86">
        <v>11162110</v>
      </c>
      <c r="KKC1167" s="86">
        <v>11162110</v>
      </c>
      <c r="KKD1167" s="86">
        <v>11162110</v>
      </c>
      <c r="KKE1167" s="86">
        <v>11162110</v>
      </c>
      <c r="KKF1167" s="86">
        <v>11162110</v>
      </c>
      <c r="KKG1167" s="86">
        <v>11162110</v>
      </c>
      <c r="KKH1167" s="86">
        <v>11162110</v>
      </c>
      <c r="KKI1167" s="86">
        <v>11162110</v>
      </c>
      <c r="KKJ1167" s="86">
        <v>11162110</v>
      </c>
      <c r="KKK1167" s="86">
        <v>11162110</v>
      </c>
      <c r="KKL1167" s="86">
        <v>11162110</v>
      </c>
      <c r="KKM1167" s="86">
        <v>11162110</v>
      </c>
      <c r="KKN1167" s="86">
        <v>11162110</v>
      </c>
      <c r="KKO1167" s="86">
        <v>11162110</v>
      </c>
      <c r="KKP1167" s="86">
        <v>11162110</v>
      </c>
      <c r="KKQ1167" s="86">
        <v>11162110</v>
      </c>
      <c r="KKR1167" s="86">
        <v>11162110</v>
      </c>
      <c r="KKS1167" s="86">
        <v>11162110</v>
      </c>
      <c r="KKT1167" s="86">
        <v>11162110</v>
      </c>
      <c r="KKU1167" s="86">
        <v>11162110</v>
      </c>
      <c r="KKV1167" s="86">
        <v>11162110</v>
      </c>
      <c r="KKW1167" s="86">
        <v>11162110</v>
      </c>
      <c r="KKX1167" s="86">
        <v>11162110</v>
      </c>
      <c r="KKY1167" s="86">
        <v>11162110</v>
      </c>
      <c r="KKZ1167" s="86">
        <v>11162110</v>
      </c>
      <c r="KLA1167" s="86">
        <v>11162110</v>
      </c>
      <c r="KLB1167" s="86">
        <v>11162110</v>
      </c>
      <c r="KLC1167" s="86">
        <v>11162110</v>
      </c>
      <c r="KLD1167" s="86">
        <v>11162110</v>
      </c>
      <c r="KLE1167" s="86">
        <v>11162110</v>
      </c>
      <c r="KLF1167" s="86">
        <v>11162110</v>
      </c>
      <c r="KLG1167" s="86">
        <v>11162110</v>
      </c>
      <c r="KLH1167" s="86">
        <v>11162110</v>
      </c>
      <c r="KLI1167" s="86">
        <v>11162110</v>
      </c>
      <c r="KLJ1167" s="86">
        <v>11162110</v>
      </c>
      <c r="KLK1167" s="86">
        <v>11162110</v>
      </c>
      <c r="KLL1167" s="86">
        <v>11162110</v>
      </c>
      <c r="KLM1167" s="86">
        <v>11162110</v>
      </c>
      <c r="KLN1167" s="86">
        <v>11162110</v>
      </c>
      <c r="KLO1167" s="86">
        <v>11162110</v>
      </c>
      <c r="KLP1167" s="86">
        <v>11162110</v>
      </c>
      <c r="KLQ1167" s="86">
        <v>11162110</v>
      </c>
      <c r="KLR1167" s="86">
        <v>11162110</v>
      </c>
      <c r="KLS1167" s="86">
        <v>11162110</v>
      </c>
      <c r="KLT1167" s="86">
        <v>11162110</v>
      </c>
      <c r="KLU1167" s="86">
        <v>11162110</v>
      </c>
      <c r="KLV1167" s="86">
        <v>11162110</v>
      </c>
      <c r="KLW1167" s="86">
        <v>11162110</v>
      </c>
      <c r="KLX1167" s="86">
        <v>11162110</v>
      </c>
      <c r="KLY1167" s="86">
        <v>11162110</v>
      </c>
      <c r="KLZ1167" s="86">
        <v>11162110</v>
      </c>
      <c r="KMA1167" s="86">
        <v>11162110</v>
      </c>
      <c r="KMB1167" s="86">
        <v>11162110</v>
      </c>
      <c r="KMC1167" s="86">
        <v>11162110</v>
      </c>
      <c r="KMD1167" s="86">
        <v>11162110</v>
      </c>
      <c r="KME1167" s="86">
        <v>11162110</v>
      </c>
      <c r="KMF1167" s="86">
        <v>11162110</v>
      </c>
      <c r="KMG1167" s="86">
        <v>11162110</v>
      </c>
      <c r="KMH1167" s="86">
        <v>11162110</v>
      </c>
      <c r="KMI1167" s="86">
        <v>11162110</v>
      </c>
      <c r="KMJ1167" s="86">
        <v>11162110</v>
      </c>
      <c r="KMK1167" s="86">
        <v>11162110</v>
      </c>
      <c r="KML1167" s="86">
        <v>11162110</v>
      </c>
      <c r="KMM1167" s="86">
        <v>11162110</v>
      </c>
      <c r="KMN1167" s="86">
        <v>11162110</v>
      </c>
      <c r="KMO1167" s="86">
        <v>11162110</v>
      </c>
      <c r="KMP1167" s="86">
        <v>11162110</v>
      </c>
      <c r="KMQ1167" s="86">
        <v>11162110</v>
      </c>
      <c r="KMR1167" s="86">
        <v>11162110</v>
      </c>
      <c r="KMS1167" s="86">
        <v>11162110</v>
      </c>
      <c r="KMT1167" s="86">
        <v>11162110</v>
      </c>
      <c r="KMU1167" s="86">
        <v>11162110</v>
      </c>
      <c r="KMV1167" s="86">
        <v>11162110</v>
      </c>
      <c r="KMW1167" s="86">
        <v>11162110</v>
      </c>
      <c r="KMX1167" s="86">
        <v>11162110</v>
      </c>
      <c r="KMY1167" s="86">
        <v>11162110</v>
      </c>
      <c r="KMZ1167" s="86">
        <v>11162110</v>
      </c>
      <c r="KNA1167" s="86">
        <v>11162110</v>
      </c>
      <c r="KNB1167" s="86">
        <v>11162110</v>
      </c>
      <c r="KNC1167" s="86">
        <v>11162110</v>
      </c>
      <c r="KND1167" s="86">
        <v>11162110</v>
      </c>
      <c r="KNE1167" s="86">
        <v>11162110</v>
      </c>
      <c r="KNF1167" s="86">
        <v>11162110</v>
      </c>
      <c r="KNG1167" s="86">
        <v>11162110</v>
      </c>
      <c r="KNH1167" s="86">
        <v>11162110</v>
      </c>
      <c r="KNI1167" s="86">
        <v>11162110</v>
      </c>
      <c r="KNJ1167" s="86">
        <v>11162110</v>
      </c>
      <c r="KNK1167" s="86">
        <v>11162110</v>
      </c>
      <c r="KNL1167" s="86">
        <v>11162110</v>
      </c>
      <c r="KNM1167" s="86">
        <v>11162110</v>
      </c>
      <c r="KNN1167" s="86">
        <v>11162110</v>
      </c>
      <c r="KNO1167" s="86">
        <v>11162110</v>
      </c>
      <c r="KNP1167" s="86">
        <v>11162110</v>
      </c>
      <c r="KNQ1167" s="86">
        <v>11162110</v>
      </c>
      <c r="KNR1167" s="86">
        <v>11162110</v>
      </c>
      <c r="KNS1167" s="86">
        <v>11162110</v>
      </c>
      <c r="KNT1167" s="86">
        <v>11162110</v>
      </c>
      <c r="KNU1167" s="86">
        <v>11162110</v>
      </c>
      <c r="KNV1167" s="86">
        <v>11162110</v>
      </c>
      <c r="KNW1167" s="86">
        <v>11162110</v>
      </c>
      <c r="KNX1167" s="86">
        <v>11162110</v>
      </c>
      <c r="KNY1167" s="86">
        <v>11162110</v>
      </c>
      <c r="KNZ1167" s="86">
        <v>11162110</v>
      </c>
      <c r="KOA1167" s="86">
        <v>11162110</v>
      </c>
      <c r="KOB1167" s="86">
        <v>11162110</v>
      </c>
      <c r="KOC1167" s="86">
        <v>11162110</v>
      </c>
      <c r="KOD1167" s="86">
        <v>11162110</v>
      </c>
      <c r="KOE1167" s="86">
        <v>11162110</v>
      </c>
      <c r="KOF1167" s="86">
        <v>11162110</v>
      </c>
      <c r="KOG1167" s="86">
        <v>11162110</v>
      </c>
      <c r="KOH1167" s="86">
        <v>11162110</v>
      </c>
      <c r="KOI1167" s="86">
        <v>11162110</v>
      </c>
      <c r="KOJ1167" s="86">
        <v>11162110</v>
      </c>
      <c r="KOK1167" s="86">
        <v>11162110</v>
      </c>
      <c r="KOL1167" s="86">
        <v>11162110</v>
      </c>
      <c r="KOM1167" s="86">
        <v>11162110</v>
      </c>
      <c r="KON1167" s="86">
        <v>11162110</v>
      </c>
      <c r="KOO1167" s="86">
        <v>11162110</v>
      </c>
      <c r="KOP1167" s="86">
        <v>11162110</v>
      </c>
      <c r="KOQ1167" s="86">
        <v>11162110</v>
      </c>
      <c r="KOR1167" s="86">
        <v>11162110</v>
      </c>
      <c r="KOS1167" s="86">
        <v>11162110</v>
      </c>
      <c r="KOT1167" s="86">
        <v>11162110</v>
      </c>
      <c r="KOU1167" s="86">
        <v>11162110</v>
      </c>
      <c r="KOV1167" s="86">
        <v>11162110</v>
      </c>
      <c r="KOW1167" s="86">
        <v>11162110</v>
      </c>
      <c r="KOX1167" s="86">
        <v>11162110</v>
      </c>
      <c r="KOY1167" s="86">
        <v>11162110</v>
      </c>
      <c r="KOZ1167" s="86">
        <v>11162110</v>
      </c>
      <c r="KPA1167" s="86">
        <v>11162110</v>
      </c>
      <c r="KPB1167" s="86">
        <v>11162110</v>
      </c>
      <c r="KPC1167" s="86">
        <v>11162110</v>
      </c>
      <c r="KPD1167" s="86">
        <v>11162110</v>
      </c>
      <c r="KPE1167" s="86">
        <v>11162110</v>
      </c>
      <c r="KPF1167" s="86">
        <v>11162110</v>
      </c>
      <c r="KPG1167" s="86">
        <v>11162110</v>
      </c>
      <c r="KPH1167" s="86">
        <v>11162110</v>
      </c>
      <c r="KPI1167" s="86">
        <v>11162110</v>
      </c>
      <c r="KPJ1167" s="86">
        <v>11162110</v>
      </c>
      <c r="KPK1167" s="86">
        <v>11162110</v>
      </c>
      <c r="KPL1167" s="86">
        <v>11162110</v>
      </c>
      <c r="KPM1167" s="86">
        <v>11162110</v>
      </c>
      <c r="KPN1167" s="86">
        <v>11162110</v>
      </c>
      <c r="KPO1167" s="86">
        <v>11162110</v>
      </c>
      <c r="KPP1167" s="86">
        <v>11162110</v>
      </c>
      <c r="KPQ1167" s="86">
        <v>11162110</v>
      </c>
      <c r="KPR1167" s="86">
        <v>11162110</v>
      </c>
      <c r="KPS1167" s="86">
        <v>11162110</v>
      </c>
      <c r="KPT1167" s="86">
        <v>11162110</v>
      </c>
      <c r="KPU1167" s="86">
        <v>11162110</v>
      </c>
      <c r="KPV1167" s="86">
        <v>11162110</v>
      </c>
      <c r="KPW1167" s="86">
        <v>11162110</v>
      </c>
      <c r="KPX1167" s="86">
        <v>11162110</v>
      </c>
      <c r="KPY1167" s="86">
        <v>11162110</v>
      </c>
      <c r="KPZ1167" s="86">
        <v>11162110</v>
      </c>
      <c r="KQA1167" s="86">
        <v>11162110</v>
      </c>
      <c r="KQB1167" s="86">
        <v>11162110</v>
      </c>
      <c r="KQC1167" s="86">
        <v>11162110</v>
      </c>
      <c r="KQD1167" s="86">
        <v>11162110</v>
      </c>
      <c r="KQE1167" s="86">
        <v>11162110</v>
      </c>
      <c r="KQF1167" s="86">
        <v>11162110</v>
      </c>
      <c r="KQG1167" s="86">
        <v>11162110</v>
      </c>
      <c r="KQH1167" s="86">
        <v>11162110</v>
      </c>
      <c r="KQI1167" s="86">
        <v>11162110</v>
      </c>
      <c r="KQJ1167" s="86">
        <v>11162110</v>
      </c>
      <c r="KQK1167" s="86">
        <v>11162110</v>
      </c>
      <c r="KQL1167" s="86">
        <v>11162110</v>
      </c>
      <c r="KQM1167" s="86">
        <v>11162110</v>
      </c>
      <c r="KQN1167" s="86">
        <v>11162110</v>
      </c>
      <c r="KQO1167" s="86">
        <v>11162110</v>
      </c>
      <c r="KQP1167" s="86">
        <v>11162110</v>
      </c>
      <c r="KQQ1167" s="86">
        <v>11162110</v>
      </c>
      <c r="KQR1167" s="86">
        <v>11162110</v>
      </c>
      <c r="KQS1167" s="86">
        <v>11162110</v>
      </c>
      <c r="KQT1167" s="86">
        <v>11162110</v>
      </c>
      <c r="KQU1167" s="86">
        <v>11162110</v>
      </c>
      <c r="KQV1167" s="86">
        <v>11162110</v>
      </c>
      <c r="KQW1167" s="86">
        <v>11162110</v>
      </c>
      <c r="KQX1167" s="86">
        <v>11162110</v>
      </c>
      <c r="KQY1167" s="86">
        <v>11162110</v>
      </c>
      <c r="KQZ1167" s="86">
        <v>11162110</v>
      </c>
      <c r="KRA1167" s="86">
        <v>11162110</v>
      </c>
      <c r="KRB1167" s="86">
        <v>11162110</v>
      </c>
      <c r="KRC1167" s="86">
        <v>11162110</v>
      </c>
      <c r="KRD1167" s="86">
        <v>11162110</v>
      </c>
      <c r="KRE1167" s="86">
        <v>11162110</v>
      </c>
      <c r="KRF1167" s="86">
        <v>11162110</v>
      </c>
      <c r="KRG1167" s="86">
        <v>11162110</v>
      </c>
      <c r="KRH1167" s="86">
        <v>11162110</v>
      </c>
      <c r="KRI1167" s="86">
        <v>11162110</v>
      </c>
      <c r="KRJ1167" s="86">
        <v>11162110</v>
      </c>
      <c r="KRK1167" s="86">
        <v>11162110</v>
      </c>
      <c r="KRL1167" s="86">
        <v>11162110</v>
      </c>
      <c r="KRM1167" s="86">
        <v>11162110</v>
      </c>
      <c r="KRN1167" s="86">
        <v>11162110</v>
      </c>
      <c r="KRO1167" s="86">
        <v>11162110</v>
      </c>
      <c r="KRP1167" s="86">
        <v>11162110</v>
      </c>
      <c r="KRQ1167" s="86">
        <v>11162110</v>
      </c>
      <c r="KRR1167" s="86">
        <v>11162110</v>
      </c>
      <c r="KRS1167" s="86">
        <v>11162110</v>
      </c>
      <c r="KRT1167" s="86">
        <v>11162110</v>
      </c>
      <c r="KRU1167" s="86">
        <v>11162110</v>
      </c>
      <c r="KRV1167" s="86">
        <v>11162110</v>
      </c>
      <c r="KRW1167" s="86">
        <v>11162110</v>
      </c>
      <c r="KRX1167" s="86">
        <v>11162110</v>
      </c>
      <c r="KRY1167" s="86">
        <v>11162110</v>
      </c>
      <c r="KRZ1167" s="86">
        <v>11162110</v>
      </c>
      <c r="KSA1167" s="86">
        <v>11162110</v>
      </c>
      <c r="KSB1167" s="86">
        <v>11162110</v>
      </c>
      <c r="KSC1167" s="86">
        <v>11162110</v>
      </c>
      <c r="KSD1167" s="86">
        <v>11162110</v>
      </c>
      <c r="KSE1167" s="86">
        <v>11162110</v>
      </c>
      <c r="KSF1167" s="86">
        <v>11162110</v>
      </c>
      <c r="KSG1167" s="86">
        <v>11162110</v>
      </c>
      <c r="KSH1167" s="86">
        <v>11162110</v>
      </c>
      <c r="KSI1167" s="86">
        <v>11162110</v>
      </c>
      <c r="KSJ1167" s="86">
        <v>11162110</v>
      </c>
      <c r="KSK1167" s="86">
        <v>11162110</v>
      </c>
      <c r="KSL1167" s="86">
        <v>11162110</v>
      </c>
      <c r="KSM1167" s="86">
        <v>11162110</v>
      </c>
      <c r="KSN1167" s="86">
        <v>11162110</v>
      </c>
      <c r="KSO1167" s="86">
        <v>11162110</v>
      </c>
      <c r="KSP1167" s="86">
        <v>11162110</v>
      </c>
      <c r="KSQ1167" s="86">
        <v>11162110</v>
      </c>
      <c r="KSR1167" s="86">
        <v>11162110</v>
      </c>
      <c r="KSS1167" s="86">
        <v>11162110</v>
      </c>
      <c r="KST1167" s="86">
        <v>11162110</v>
      </c>
      <c r="KSU1167" s="86">
        <v>11162110</v>
      </c>
      <c r="KSV1167" s="86">
        <v>11162110</v>
      </c>
      <c r="KSW1167" s="86">
        <v>11162110</v>
      </c>
      <c r="KSX1167" s="86">
        <v>11162110</v>
      </c>
      <c r="KSY1167" s="86">
        <v>11162110</v>
      </c>
      <c r="KSZ1167" s="86">
        <v>11162110</v>
      </c>
      <c r="KTA1167" s="86">
        <v>11162110</v>
      </c>
      <c r="KTB1167" s="86">
        <v>11162110</v>
      </c>
      <c r="KTC1167" s="86">
        <v>11162110</v>
      </c>
      <c r="KTD1167" s="86">
        <v>11162110</v>
      </c>
      <c r="KTE1167" s="86">
        <v>11162110</v>
      </c>
      <c r="KTF1167" s="86">
        <v>11162110</v>
      </c>
      <c r="KTG1167" s="86">
        <v>11162110</v>
      </c>
      <c r="KTH1167" s="86">
        <v>11162110</v>
      </c>
      <c r="KTI1167" s="86">
        <v>11162110</v>
      </c>
      <c r="KTJ1167" s="86">
        <v>11162110</v>
      </c>
      <c r="KTK1167" s="86">
        <v>11162110</v>
      </c>
      <c r="KTL1167" s="86">
        <v>11162110</v>
      </c>
      <c r="KTM1167" s="86">
        <v>11162110</v>
      </c>
      <c r="KTN1167" s="86">
        <v>11162110</v>
      </c>
      <c r="KTO1167" s="86">
        <v>11162110</v>
      </c>
      <c r="KTP1167" s="86">
        <v>11162110</v>
      </c>
      <c r="KTQ1167" s="86">
        <v>11162110</v>
      </c>
      <c r="KTR1167" s="86">
        <v>11162110</v>
      </c>
      <c r="KTS1167" s="86">
        <v>11162110</v>
      </c>
      <c r="KTT1167" s="86">
        <v>11162110</v>
      </c>
      <c r="KTU1167" s="86">
        <v>11162110</v>
      </c>
      <c r="KTV1167" s="86">
        <v>11162110</v>
      </c>
      <c r="KTW1167" s="86">
        <v>11162110</v>
      </c>
      <c r="KTX1167" s="86">
        <v>11162110</v>
      </c>
      <c r="KTY1167" s="86">
        <v>11162110</v>
      </c>
      <c r="KTZ1167" s="86">
        <v>11162110</v>
      </c>
      <c r="KUA1167" s="86">
        <v>11162110</v>
      </c>
      <c r="KUB1167" s="86">
        <v>11162110</v>
      </c>
      <c r="KUC1167" s="86">
        <v>11162110</v>
      </c>
      <c r="KUD1167" s="86">
        <v>11162110</v>
      </c>
      <c r="KUE1167" s="86">
        <v>11162110</v>
      </c>
      <c r="KUF1167" s="86">
        <v>11162110</v>
      </c>
      <c r="KUG1167" s="86">
        <v>11162110</v>
      </c>
      <c r="KUH1167" s="86">
        <v>11162110</v>
      </c>
      <c r="KUI1167" s="86">
        <v>11162110</v>
      </c>
      <c r="KUJ1167" s="86">
        <v>11162110</v>
      </c>
      <c r="KUK1167" s="86">
        <v>11162110</v>
      </c>
      <c r="KUL1167" s="86">
        <v>11162110</v>
      </c>
      <c r="KUM1167" s="86">
        <v>11162110</v>
      </c>
      <c r="KUN1167" s="86">
        <v>11162110</v>
      </c>
      <c r="KUO1167" s="86">
        <v>11162110</v>
      </c>
      <c r="KUP1167" s="86">
        <v>11162110</v>
      </c>
      <c r="KUQ1167" s="86">
        <v>11162110</v>
      </c>
      <c r="KUR1167" s="86">
        <v>11162110</v>
      </c>
      <c r="KUS1167" s="86">
        <v>11162110</v>
      </c>
      <c r="KUT1167" s="86">
        <v>11162110</v>
      </c>
      <c r="KUU1167" s="86">
        <v>11162110</v>
      </c>
      <c r="KUV1167" s="86">
        <v>11162110</v>
      </c>
      <c r="KUW1167" s="86">
        <v>11162110</v>
      </c>
      <c r="KUX1167" s="86">
        <v>11162110</v>
      </c>
      <c r="KUY1167" s="86">
        <v>11162110</v>
      </c>
      <c r="KUZ1167" s="86">
        <v>11162110</v>
      </c>
      <c r="KVA1167" s="86">
        <v>11162110</v>
      </c>
      <c r="KVB1167" s="86">
        <v>11162110</v>
      </c>
      <c r="KVC1167" s="86">
        <v>11162110</v>
      </c>
      <c r="KVD1167" s="86">
        <v>11162110</v>
      </c>
      <c r="KVE1167" s="86">
        <v>11162110</v>
      </c>
      <c r="KVF1167" s="86">
        <v>11162110</v>
      </c>
      <c r="KVG1167" s="86">
        <v>11162110</v>
      </c>
      <c r="KVH1167" s="86">
        <v>11162110</v>
      </c>
      <c r="KVI1167" s="86">
        <v>11162110</v>
      </c>
      <c r="KVJ1167" s="86">
        <v>11162110</v>
      </c>
      <c r="KVK1167" s="86">
        <v>11162110</v>
      </c>
      <c r="KVL1167" s="86">
        <v>11162110</v>
      </c>
      <c r="KVM1167" s="86">
        <v>11162110</v>
      </c>
      <c r="KVN1167" s="86">
        <v>11162110</v>
      </c>
      <c r="KVO1167" s="86">
        <v>11162110</v>
      </c>
      <c r="KVP1167" s="86">
        <v>11162110</v>
      </c>
      <c r="KVQ1167" s="86">
        <v>11162110</v>
      </c>
      <c r="KVR1167" s="86">
        <v>11162110</v>
      </c>
      <c r="KVS1167" s="86">
        <v>11162110</v>
      </c>
      <c r="KVT1167" s="86">
        <v>11162110</v>
      </c>
      <c r="KVU1167" s="86">
        <v>11162110</v>
      </c>
      <c r="KVV1167" s="86">
        <v>11162110</v>
      </c>
      <c r="KVW1167" s="86">
        <v>11162110</v>
      </c>
      <c r="KVX1167" s="86">
        <v>11162110</v>
      </c>
      <c r="KVY1167" s="86">
        <v>11162110</v>
      </c>
      <c r="KVZ1167" s="86">
        <v>11162110</v>
      </c>
      <c r="KWA1167" s="86">
        <v>11162110</v>
      </c>
      <c r="KWB1167" s="86">
        <v>11162110</v>
      </c>
      <c r="KWC1167" s="86">
        <v>11162110</v>
      </c>
      <c r="KWD1167" s="86">
        <v>11162110</v>
      </c>
      <c r="KWE1167" s="86">
        <v>11162110</v>
      </c>
      <c r="KWF1167" s="86">
        <v>11162110</v>
      </c>
      <c r="KWG1167" s="86">
        <v>11162110</v>
      </c>
      <c r="KWH1167" s="86">
        <v>11162110</v>
      </c>
      <c r="KWI1167" s="86">
        <v>11162110</v>
      </c>
      <c r="KWJ1167" s="86">
        <v>11162110</v>
      </c>
      <c r="KWK1167" s="86">
        <v>11162110</v>
      </c>
      <c r="KWL1167" s="86">
        <v>11162110</v>
      </c>
      <c r="KWM1167" s="86">
        <v>11162110</v>
      </c>
      <c r="KWN1167" s="86">
        <v>11162110</v>
      </c>
      <c r="KWO1167" s="86">
        <v>11162110</v>
      </c>
      <c r="KWP1167" s="86">
        <v>11162110</v>
      </c>
      <c r="KWQ1167" s="86">
        <v>11162110</v>
      </c>
      <c r="KWR1167" s="86">
        <v>11162110</v>
      </c>
      <c r="KWS1167" s="86">
        <v>11162110</v>
      </c>
      <c r="KWT1167" s="86">
        <v>11162110</v>
      </c>
      <c r="KWU1167" s="86">
        <v>11162110</v>
      </c>
      <c r="KWV1167" s="86">
        <v>11162110</v>
      </c>
      <c r="KWW1167" s="86">
        <v>11162110</v>
      </c>
      <c r="KWX1167" s="86">
        <v>11162110</v>
      </c>
      <c r="KWY1167" s="86">
        <v>11162110</v>
      </c>
      <c r="KWZ1167" s="86">
        <v>11162110</v>
      </c>
      <c r="KXA1167" s="86">
        <v>11162110</v>
      </c>
      <c r="KXB1167" s="86">
        <v>11162110</v>
      </c>
      <c r="KXC1167" s="86">
        <v>11162110</v>
      </c>
      <c r="KXD1167" s="86">
        <v>11162110</v>
      </c>
      <c r="KXE1167" s="86">
        <v>11162110</v>
      </c>
      <c r="KXF1167" s="86">
        <v>11162110</v>
      </c>
      <c r="KXG1167" s="86">
        <v>11162110</v>
      </c>
      <c r="KXH1167" s="86">
        <v>11162110</v>
      </c>
      <c r="KXI1167" s="86">
        <v>11162110</v>
      </c>
      <c r="KXJ1167" s="86">
        <v>11162110</v>
      </c>
      <c r="KXK1167" s="86">
        <v>11162110</v>
      </c>
      <c r="KXL1167" s="86">
        <v>11162110</v>
      </c>
      <c r="KXM1167" s="86">
        <v>11162110</v>
      </c>
      <c r="KXN1167" s="86">
        <v>11162110</v>
      </c>
      <c r="KXO1167" s="86">
        <v>11162110</v>
      </c>
      <c r="KXP1167" s="86">
        <v>11162110</v>
      </c>
      <c r="KXQ1167" s="86">
        <v>11162110</v>
      </c>
      <c r="KXR1167" s="86">
        <v>11162110</v>
      </c>
      <c r="KXS1167" s="86">
        <v>11162110</v>
      </c>
      <c r="KXT1167" s="86">
        <v>11162110</v>
      </c>
      <c r="KXU1167" s="86">
        <v>11162110</v>
      </c>
      <c r="KXV1167" s="86">
        <v>11162110</v>
      </c>
      <c r="KXW1167" s="86">
        <v>11162110</v>
      </c>
      <c r="KXX1167" s="86">
        <v>11162110</v>
      </c>
      <c r="KXY1167" s="86">
        <v>11162110</v>
      </c>
      <c r="KXZ1167" s="86">
        <v>11162110</v>
      </c>
      <c r="KYA1167" s="86">
        <v>11162110</v>
      </c>
      <c r="KYB1167" s="86">
        <v>11162110</v>
      </c>
      <c r="KYC1167" s="86">
        <v>11162110</v>
      </c>
      <c r="KYD1167" s="86">
        <v>11162110</v>
      </c>
      <c r="KYE1167" s="86">
        <v>11162110</v>
      </c>
      <c r="KYF1167" s="86">
        <v>11162110</v>
      </c>
      <c r="KYG1167" s="86">
        <v>11162110</v>
      </c>
      <c r="KYH1167" s="86">
        <v>11162110</v>
      </c>
      <c r="KYI1167" s="86">
        <v>11162110</v>
      </c>
      <c r="KYJ1167" s="86">
        <v>11162110</v>
      </c>
      <c r="KYK1167" s="86">
        <v>11162110</v>
      </c>
      <c r="KYL1167" s="86">
        <v>11162110</v>
      </c>
      <c r="KYM1167" s="86">
        <v>11162110</v>
      </c>
      <c r="KYN1167" s="86">
        <v>11162110</v>
      </c>
      <c r="KYO1167" s="86">
        <v>11162110</v>
      </c>
      <c r="KYP1167" s="86">
        <v>11162110</v>
      </c>
      <c r="KYQ1167" s="86">
        <v>11162110</v>
      </c>
      <c r="KYR1167" s="86">
        <v>11162110</v>
      </c>
      <c r="KYS1167" s="86">
        <v>11162110</v>
      </c>
      <c r="KYT1167" s="86">
        <v>11162110</v>
      </c>
      <c r="KYU1167" s="86">
        <v>11162110</v>
      </c>
      <c r="KYV1167" s="86">
        <v>11162110</v>
      </c>
      <c r="KYW1167" s="86">
        <v>11162110</v>
      </c>
      <c r="KYX1167" s="86">
        <v>11162110</v>
      </c>
      <c r="KYY1167" s="86">
        <v>11162110</v>
      </c>
      <c r="KYZ1167" s="86">
        <v>11162110</v>
      </c>
      <c r="KZA1167" s="86">
        <v>11162110</v>
      </c>
      <c r="KZB1167" s="86">
        <v>11162110</v>
      </c>
      <c r="KZC1167" s="86">
        <v>11162110</v>
      </c>
      <c r="KZD1167" s="86">
        <v>11162110</v>
      </c>
      <c r="KZE1167" s="86">
        <v>11162110</v>
      </c>
      <c r="KZF1167" s="86">
        <v>11162110</v>
      </c>
      <c r="KZG1167" s="86">
        <v>11162110</v>
      </c>
      <c r="KZH1167" s="86">
        <v>11162110</v>
      </c>
      <c r="KZI1167" s="86">
        <v>11162110</v>
      </c>
      <c r="KZJ1167" s="86">
        <v>11162110</v>
      </c>
      <c r="KZK1167" s="86">
        <v>11162110</v>
      </c>
      <c r="KZL1167" s="86">
        <v>11162110</v>
      </c>
      <c r="KZM1167" s="86">
        <v>11162110</v>
      </c>
      <c r="KZN1167" s="86">
        <v>11162110</v>
      </c>
      <c r="KZO1167" s="86">
        <v>11162110</v>
      </c>
      <c r="KZP1167" s="86">
        <v>11162110</v>
      </c>
      <c r="KZQ1167" s="86">
        <v>11162110</v>
      </c>
      <c r="KZR1167" s="86">
        <v>11162110</v>
      </c>
      <c r="KZS1167" s="86">
        <v>11162110</v>
      </c>
      <c r="KZT1167" s="86">
        <v>11162110</v>
      </c>
      <c r="KZU1167" s="86">
        <v>11162110</v>
      </c>
      <c r="KZV1167" s="86">
        <v>11162110</v>
      </c>
      <c r="KZW1167" s="86">
        <v>11162110</v>
      </c>
      <c r="KZX1167" s="86">
        <v>11162110</v>
      </c>
      <c r="KZY1167" s="86">
        <v>11162110</v>
      </c>
      <c r="KZZ1167" s="86">
        <v>11162110</v>
      </c>
      <c r="LAA1167" s="86">
        <v>11162110</v>
      </c>
      <c r="LAB1167" s="86">
        <v>11162110</v>
      </c>
      <c r="LAC1167" s="86">
        <v>11162110</v>
      </c>
      <c r="LAD1167" s="86">
        <v>11162110</v>
      </c>
      <c r="LAE1167" s="86">
        <v>11162110</v>
      </c>
      <c r="LAF1167" s="86">
        <v>11162110</v>
      </c>
      <c r="LAG1167" s="86">
        <v>11162110</v>
      </c>
      <c r="LAH1167" s="86">
        <v>11162110</v>
      </c>
      <c r="LAI1167" s="86">
        <v>11162110</v>
      </c>
      <c r="LAJ1167" s="86">
        <v>11162110</v>
      </c>
      <c r="LAK1167" s="86">
        <v>11162110</v>
      </c>
      <c r="LAL1167" s="86">
        <v>11162110</v>
      </c>
      <c r="LAM1167" s="86">
        <v>11162110</v>
      </c>
      <c r="LAN1167" s="86">
        <v>11162110</v>
      </c>
      <c r="LAO1167" s="86">
        <v>11162110</v>
      </c>
      <c r="LAP1167" s="86">
        <v>11162110</v>
      </c>
      <c r="LAQ1167" s="86">
        <v>11162110</v>
      </c>
      <c r="LAR1167" s="86">
        <v>11162110</v>
      </c>
      <c r="LAS1167" s="86">
        <v>11162110</v>
      </c>
      <c r="LAT1167" s="86">
        <v>11162110</v>
      </c>
      <c r="LAU1167" s="86">
        <v>11162110</v>
      </c>
      <c r="LAV1167" s="86">
        <v>11162110</v>
      </c>
      <c r="LAW1167" s="86">
        <v>11162110</v>
      </c>
      <c r="LAX1167" s="86">
        <v>11162110</v>
      </c>
      <c r="LAY1167" s="86">
        <v>11162110</v>
      </c>
      <c r="LAZ1167" s="86">
        <v>11162110</v>
      </c>
      <c r="LBA1167" s="86">
        <v>11162110</v>
      </c>
      <c r="LBB1167" s="86">
        <v>11162110</v>
      </c>
      <c r="LBC1167" s="86">
        <v>11162110</v>
      </c>
      <c r="LBD1167" s="86">
        <v>11162110</v>
      </c>
      <c r="LBE1167" s="86">
        <v>11162110</v>
      </c>
      <c r="LBF1167" s="86">
        <v>11162110</v>
      </c>
      <c r="LBG1167" s="86">
        <v>11162110</v>
      </c>
      <c r="LBH1167" s="86">
        <v>11162110</v>
      </c>
      <c r="LBI1167" s="86">
        <v>11162110</v>
      </c>
      <c r="LBJ1167" s="86">
        <v>11162110</v>
      </c>
      <c r="LBK1167" s="86">
        <v>11162110</v>
      </c>
      <c r="LBL1167" s="86">
        <v>11162110</v>
      </c>
      <c r="LBM1167" s="86">
        <v>11162110</v>
      </c>
      <c r="LBN1167" s="86">
        <v>11162110</v>
      </c>
      <c r="LBO1167" s="86">
        <v>11162110</v>
      </c>
      <c r="LBP1167" s="86">
        <v>11162110</v>
      </c>
      <c r="LBQ1167" s="86">
        <v>11162110</v>
      </c>
      <c r="LBR1167" s="86">
        <v>11162110</v>
      </c>
      <c r="LBS1167" s="86">
        <v>11162110</v>
      </c>
      <c r="LBT1167" s="86">
        <v>11162110</v>
      </c>
      <c r="LBU1167" s="86">
        <v>11162110</v>
      </c>
      <c r="LBV1167" s="86">
        <v>11162110</v>
      </c>
      <c r="LBW1167" s="86">
        <v>11162110</v>
      </c>
      <c r="LBX1167" s="86">
        <v>11162110</v>
      </c>
      <c r="LBY1167" s="86">
        <v>11162110</v>
      </c>
      <c r="LBZ1167" s="86">
        <v>11162110</v>
      </c>
      <c r="LCA1167" s="86">
        <v>11162110</v>
      </c>
      <c r="LCB1167" s="86">
        <v>11162110</v>
      </c>
      <c r="LCC1167" s="86">
        <v>11162110</v>
      </c>
      <c r="LCD1167" s="86">
        <v>11162110</v>
      </c>
      <c r="LCE1167" s="86">
        <v>11162110</v>
      </c>
      <c r="LCF1167" s="86">
        <v>11162110</v>
      </c>
      <c r="LCG1167" s="86">
        <v>11162110</v>
      </c>
      <c r="LCH1167" s="86">
        <v>11162110</v>
      </c>
      <c r="LCI1167" s="86">
        <v>11162110</v>
      </c>
      <c r="LCJ1167" s="86">
        <v>11162110</v>
      </c>
      <c r="LCK1167" s="86">
        <v>11162110</v>
      </c>
      <c r="LCL1167" s="86">
        <v>11162110</v>
      </c>
      <c r="LCM1167" s="86">
        <v>11162110</v>
      </c>
      <c r="LCN1167" s="86">
        <v>11162110</v>
      </c>
      <c r="LCO1167" s="86">
        <v>11162110</v>
      </c>
      <c r="LCP1167" s="86">
        <v>11162110</v>
      </c>
      <c r="LCQ1167" s="86">
        <v>11162110</v>
      </c>
      <c r="LCR1167" s="86">
        <v>11162110</v>
      </c>
      <c r="LCS1167" s="86">
        <v>11162110</v>
      </c>
      <c r="LCT1167" s="86">
        <v>11162110</v>
      </c>
      <c r="LCU1167" s="86">
        <v>11162110</v>
      </c>
      <c r="LCV1167" s="86">
        <v>11162110</v>
      </c>
      <c r="LCW1167" s="86">
        <v>11162110</v>
      </c>
      <c r="LCX1167" s="86">
        <v>11162110</v>
      </c>
      <c r="LCY1167" s="86">
        <v>11162110</v>
      </c>
      <c r="LCZ1167" s="86">
        <v>11162110</v>
      </c>
      <c r="LDA1167" s="86">
        <v>11162110</v>
      </c>
      <c r="LDB1167" s="86">
        <v>11162110</v>
      </c>
      <c r="LDC1167" s="86">
        <v>11162110</v>
      </c>
      <c r="LDD1167" s="86">
        <v>11162110</v>
      </c>
      <c r="LDE1167" s="86">
        <v>11162110</v>
      </c>
      <c r="LDF1167" s="86">
        <v>11162110</v>
      </c>
      <c r="LDG1167" s="86">
        <v>11162110</v>
      </c>
      <c r="LDH1167" s="86">
        <v>11162110</v>
      </c>
      <c r="LDI1167" s="86">
        <v>11162110</v>
      </c>
      <c r="LDJ1167" s="86">
        <v>11162110</v>
      </c>
      <c r="LDK1167" s="86">
        <v>11162110</v>
      </c>
      <c r="LDL1167" s="86">
        <v>11162110</v>
      </c>
      <c r="LDM1167" s="86">
        <v>11162110</v>
      </c>
      <c r="LDN1167" s="86">
        <v>11162110</v>
      </c>
      <c r="LDO1167" s="86">
        <v>11162110</v>
      </c>
      <c r="LDP1167" s="86">
        <v>11162110</v>
      </c>
      <c r="LDQ1167" s="86">
        <v>11162110</v>
      </c>
      <c r="LDR1167" s="86">
        <v>11162110</v>
      </c>
      <c r="LDS1167" s="86">
        <v>11162110</v>
      </c>
      <c r="LDT1167" s="86">
        <v>11162110</v>
      </c>
      <c r="LDU1167" s="86">
        <v>11162110</v>
      </c>
      <c r="LDV1167" s="86">
        <v>11162110</v>
      </c>
      <c r="LDW1167" s="86">
        <v>11162110</v>
      </c>
      <c r="LDX1167" s="86">
        <v>11162110</v>
      </c>
      <c r="LDY1167" s="86">
        <v>11162110</v>
      </c>
      <c r="LDZ1167" s="86">
        <v>11162110</v>
      </c>
      <c r="LEA1167" s="86">
        <v>11162110</v>
      </c>
      <c r="LEB1167" s="86">
        <v>11162110</v>
      </c>
      <c r="LEC1167" s="86">
        <v>11162110</v>
      </c>
      <c r="LED1167" s="86">
        <v>11162110</v>
      </c>
      <c r="LEE1167" s="86">
        <v>11162110</v>
      </c>
      <c r="LEF1167" s="86">
        <v>11162110</v>
      </c>
      <c r="LEG1167" s="86">
        <v>11162110</v>
      </c>
      <c r="LEH1167" s="86">
        <v>11162110</v>
      </c>
      <c r="LEI1167" s="86">
        <v>11162110</v>
      </c>
      <c r="LEJ1167" s="86">
        <v>11162110</v>
      </c>
      <c r="LEK1167" s="86">
        <v>11162110</v>
      </c>
      <c r="LEL1167" s="86">
        <v>11162110</v>
      </c>
      <c r="LEM1167" s="86">
        <v>11162110</v>
      </c>
      <c r="LEN1167" s="86">
        <v>11162110</v>
      </c>
      <c r="LEO1167" s="86">
        <v>11162110</v>
      </c>
      <c r="LEP1167" s="86">
        <v>11162110</v>
      </c>
      <c r="LEQ1167" s="86">
        <v>11162110</v>
      </c>
      <c r="LER1167" s="86">
        <v>11162110</v>
      </c>
      <c r="LES1167" s="86">
        <v>11162110</v>
      </c>
      <c r="LET1167" s="86">
        <v>11162110</v>
      </c>
      <c r="LEU1167" s="86">
        <v>11162110</v>
      </c>
      <c r="LEV1167" s="86">
        <v>11162110</v>
      </c>
      <c r="LEW1167" s="86">
        <v>11162110</v>
      </c>
      <c r="LEX1167" s="86">
        <v>11162110</v>
      </c>
      <c r="LEY1167" s="86">
        <v>11162110</v>
      </c>
      <c r="LEZ1167" s="86">
        <v>11162110</v>
      </c>
      <c r="LFA1167" s="86">
        <v>11162110</v>
      </c>
      <c r="LFB1167" s="86">
        <v>11162110</v>
      </c>
      <c r="LFC1167" s="86">
        <v>11162110</v>
      </c>
      <c r="LFD1167" s="86">
        <v>11162110</v>
      </c>
      <c r="LFE1167" s="86">
        <v>11162110</v>
      </c>
      <c r="LFF1167" s="86">
        <v>11162110</v>
      </c>
      <c r="LFG1167" s="86">
        <v>11162110</v>
      </c>
      <c r="LFH1167" s="86">
        <v>11162110</v>
      </c>
      <c r="LFI1167" s="86">
        <v>11162110</v>
      </c>
      <c r="LFJ1167" s="86">
        <v>11162110</v>
      </c>
      <c r="LFK1167" s="86">
        <v>11162110</v>
      </c>
      <c r="LFL1167" s="86">
        <v>11162110</v>
      </c>
      <c r="LFM1167" s="86">
        <v>11162110</v>
      </c>
      <c r="LFN1167" s="86">
        <v>11162110</v>
      </c>
      <c r="LFO1167" s="86">
        <v>11162110</v>
      </c>
      <c r="LFP1167" s="86">
        <v>11162110</v>
      </c>
      <c r="LFQ1167" s="86">
        <v>11162110</v>
      </c>
      <c r="LFR1167" s="86">
        <v>11162110</v>
      </c>
      <c r="LFS1167" s="86">
        <v>11162110</v>
      </c>
      <c r="LFT1167" s="86">
        <v>11162110</v>
      </c>
      <c r="LFU1167" s="86">
        <v>11162110</v>
      </c>
      <c r="LFV1167" s="86">
        <v>11162110</v>
      </c>
      <c r="LFW1167" s="86">
        <v>11162110</v>
      </c>
      <c r="LFX1167" s="86">
        <v>11162110</v>
      </c>
      <c r="LFY1167" s="86">
        <v>11162110</v>
      </c>
      <c r="LFZ1167" s="86">
        <v>11162110</v>
      </c>
      <c r="LGA1167" s="86">
        <v>11162110</v>
      </c>
      <c r="LGB1167" s="86">
        <v>11162110</v>
      </c>
      <c r="LGC1167" s="86">
        <v>11162110</v>
      </c>
      <c r="LGD1167" s="86">
        <v>11162110</v>
      </c>
      <c r="LGE1167" s="86">
        <v>11162110</v>
      </c>
      <c r="LGF1167" s="86">
        <v>11162110</v>
      </c>
      <c r="LGG1167" s="86">
        <v>11162110</v>
      </c>
      <c r="LGH1167" s="86">
        <v>11162110</v>
      </c>
      <c r="LGI1167" s="86">
        <v>11162110</v>
      </c>
      <c r="LGJ1167" s="86">
        <v>11162110</v>
      </c>
      <c r="LGK1167" s="86">
        <v>11162110</v>
      </c>
      <c r="LGL1167" s="86">
        <v>11162110</v>
      </c>
      <c r="LGM1167" s="86">
        <v>11162110</v>
      </c>
      <c r="LGN1167" s="86">
        <v>11162110</v>
      </c>
      <c r="LGO1167" s="86">
        <v>11162110</v>
      </c>
      <c r="LGP1167" s="86">
        <v>11162110</v>
      </c>
      <c r="LGQ1167" s="86">
        <v>11162110</v>
      </c>
      <c r="LGR1167" s="86">
        <v>11162110</v>
      </c>
      <c r="LGS1167" s="86">
        <v>11162110</v>
      </c>
      <c r="LGT1167" s="86">
        <v>11162110</v>
      </c>
      <c r="LGU1167" s="86">
        <v>11162110</v>
      </c>
      <c r="LGV1167" s="86">
        <v>11162110</v>
      </c>
      <c r="LGW1167" s="86">
        <v>11162110</v>
      </c>
      <c r="LGX1167" s="86">
        <v>11162110</v>
      </c>
      <c r="LGY1167" s="86">
        <v>11162110</v>
      </c>
      <c r="LGZ1167" s="86">
        <v>11162110</v>
      </c>
      <c r="LHA1167" s="86">
        <v>11162110</v>
      </c>
      <c r="LHB1167" s="86">
        <v>11162110</v>
      </c>
      <c r="LHC1167" s="86">
        <v>11162110</v>
      </c>
      <c r="LHD1167" s="86">
        <v>11162110</v>
      </c>
      <c r="LHE1167" s="86">
        <v>11162110</v>
      </c>
      <c r="LHF1167" s="86">
        <v>11162110</v>
      </c>
      <c r="LHG1167" s="86">
        <v>11162110</v>
      </c>
      <c r="LHH1167" s="86">
        <v>11162110</v>
      </c>
      <c r="LHI1167" s="86">
        <v>11162110</v>
      </c>
      <c r="LHJ1167" s="86">
        <v>11162110</v>
      </c>
      <c r="LHK1167" s="86">
        <v>11162110</v>
      </c>
      <c r="LHL1167" s="86">
        <v>11162110</v>
      </c>
      <c r="LHM1167" s="86">
        <v>11162110</v>
      </c>
      <c r="LHN1167" s="86">
        <v>11162110</v>
      </c>
      <c r="LHO1167" s="86">
        <v>11162110</v>
      </c>
      <c r="LHP1167" s="86">
        <v>11162110</v>
      </c>
      <c r="LHQ1167" s="86">
        <v>11162110</v>
      </c>
      <c r="LHR1167" s="86">
        <v>11162110</v>
      </c>
      <c r="LHS1167" s="86">
        <v>11162110</v>
      </c>
      <c r="LHT1167" s="86">
        <v>11162110</v>
      </c>
      <c r="LHU1167" s="86">
        <v>11162110</v>
      </c>
      <c r="LHV1167" s="86">
        <v>11162110</v>
      </c>
      <c r="LHW1167" s="86">
        <v>11162110</v>
      </c>
      <c r="LHX1167" s="86">
        <v>11162110</v>
      </c>
      <c r="LHY1167" s="86">
        <v>11162110</v>
      </c>
      <c r="LHZ1167" s="86">
        <v>11162110</v>
      </c>
      <c r="LIA1167" s="86">
        <v>11162110</v>
      </c>
      <c r="LIB1167" s="86">
        <v>11162110</v>
      </c>
      <c r="LIC1167" s="86">
        <v>11162110</v>
      </c>
      <c r="LID1167" s="86">
        <v>11162110</v>
      </c>
      <c r="LIE1167" s="86">
        <v>11162110</v>
      </c>
      <c r="LIF1167" s="86">
        <v>11162110</v>
      </c>
      <c r="LIG1167" s="86">
        <v>11162110</v>
      </c>
      <c r="LIH1167" s="86">
        <v>11162110</v>
      </c>
      <c r="LII1167" s="86">
        <v>11162110</v>
      </c>
      <c r="LIJ1167" s="86">
        <v>11162110</v>
      </c>
      <c r="LIK1167" s="86">
        <v>11162110</v>
      </c>
      <c r="LIL1167" s="86">
        <v>11162110</v>
      </c>
      <c r="LIM1167" s="86">
        <v>11162110</v>
      </c>
      <c r="LIN1167" s="86">
        <v>11162110</v>
      </c>
      <c r="LIO1167" s="86">
        <v>11162110</v>
      </c>
      <c r="LIP1167" s="86">
        <v>11162110</v>
      </c>
      <c r="LIQ1167" s="86">
        <v>11162110</v>
      </c>
      <c r="LIR1167" s="86">
        <v>11162110</v>
      </c>
      <c r="LIS1167" s="86">
        <v>11162110</v>
      </c>
      <c r="LIT1167" s="86">
        <v>11162110</v>
      </c>
      <c r="LIU1167" s="86">
        <v>11162110</v>
      </c>
      <c r="LIV1167" s="86">
        <v>11162110</v>
      </c>
      <c r="LIW1167" s="86">
        <v>11162110</v>
      </c>
      <c r="LIX1167" s="86">
        <v>11162110</v>
      </c>
      <c r="LIY1167" s="86">
        <v>11162110</v>
      </c>
      <c r="LIZ1167" s="86">
        <v>11162110</v>
      </c>
      <c r="LJA1167" s="86">
        <v>11162110</v>
      </c>
      <c r="LJB1167" s="86">
        <v>11162110</v>
      </c>
      <c r="LJC1167" s="86">
        <v>11162110</v>
      </c>
      <c r="LJD1167" s="86">
        <v>11162110</v>
      </c>
      <c r="LJE1167" s="86">
        <v>11162110</v>
      </c>
      <c r="LJF1167" s="86">
        <v>11162110</v>
      </c>
      <c r="LJG1167" s="86">
        <v>11162110</v>
      </c>
      <c r="LJH1167" s="86">
        <v>11162110</v>
      </c>
      <c r="LJI1167" s="86">
        <v>11162110</v>
      </c>
      <c r="LJJ1167" s="86">
        <v>11162110</v>
      </c>
      <c r="LJK1167" s="86">
        <v>11162110</v>
      </c>
      <c r="LJL1167" s="86">
        <v>11162110</v>
      </c>
      <c r="LJM1167" s="86">
        <v>11162110</v>
      </c>
      <c r="LJN1167" s="86">
        <v>11162110</v>
      </c>
      <c r="LJO1167" s="86">
        <v>11162110</v>
      </c>
      <c r="LJP1167" s="86">
        <v>11162110</v>
      </c>
      <c r="LJQ1167" s="86">
        <v>11162110</v>
      </c>
      <c r="LJR1167" s="86">
        <v>11162110</v>
      </c>
      <c r="LJS1167" s="86">
        <v>11162110</v>
      </c>
      <c r="LJT1167" s="86">
        <v>11162110</v>
      </c>
      <c r="LJU1167" s="86">
        <v>11162110</v>
      </c>
      <c r="LJV1167" s="86">
        <v>11162110</v>
      </c>
      <c r="LJW1167" s="86">
        <v>11162110</v>
      </c>
      <c r="LJX1167" s="86">
        <v>11162110</v>
      </c>
      <c r="LJY1167" s="86">
        <v>11162110</v>
      </c>
      <c r="LJZ1167" s="86">
        <v>11162110</v>
      </c>
      <c r="LKA1167" s="86">
        <v>11162110</v>
      </c>
      <c r="LKB1167" s="86">
        <v>11162110</v>
      </c>
      <c r="LKC1167" s="86">
        <v>11162110</v>
      </c>
      <c r="LKD1167" s="86">
        <v>11162110</v>
      </c>
      <c r="LKE1167" s="86">
        <v>11162110</v>
      </c>
      <c r="LKF1167" s="86">
        <v>11162110</v>
      </c>
      <c r="LKG1167" s="86">
        <v>11162110</v>
      </c>
      <c r="LKH1167" s="86">
        <v>11162110</v>
      </c>
      <c r="LKI1167" s="86">
        <v>11162110</v>
      </c>
      <c r="LKJ1167" s="86">
        <v>11162110</v>
      </c>
      <c r="LKK1167" s="86">
        <v>11162110</v>
      </c>
      <c r="LKL1167" s="86">
        <v>11162110</v>
      </c>
      <c r="LKM1167" s="86">
        <v>11162110</v>
      </c>
      <c r="LKN1167" s="86">
        <v>11162110</v>
      </c>
      <c r="LKO1167" s="86">
        <v>11162110</v>
      </c>
      <c r="LKP1167" s="86">
        <v>11162110</v>
      </c>
      <c r="LKQ1167" s="86">
        <v>11162110</v>
      </c>
      <c r="LKR1167" s="86">
        <v>11162110</v>
      </c>
      <c r="LKS1167" s="86">
        <v>11162110</v>
      </c>
      <c r="LKT1167" s="86">
        <v>11162110</v>
      </c>
      <c r="LKU1167" s="86">
        <v>11162110</v>
      </c>
      <c r="LKV1167" s="86">
        <v>11162110</v>
      </c>
      <c r="LKW1167" s="86">
        <v>11162110</v>
      </c>
      <c r="LKX1167" s="86">
        <v>11162110</v>
      </c>
      <c r="LKY1167" s="86">
        <v>11162110</v>
      </c>
      <c r="LKZ1167" s="86">
        <v>11162110</v>
      </c>
      <c r="LLA1167" s="86">
        <v>11162110</v>
      </c>
      <c r="LLB1167" s="86">
        <v>11162110</v>
      </c>
      <c r="LLC1167" s="86">
        <v>11162110</v>
      </c>
      <c r="LLD1167" s="86">
        <v>11162110</v>
      </c>
      <c r="LLE1167" s="86">
        <v>11162110</v>
      </c>
      <c r="LLF1167" s="86">
        <v>11162110</v>
      </c>
      <c r="LLG1167" s="86">
        <v>11162110</v>
      </c>
      <c r="LLH1167" s="86">
        <v>11162110</v>
      </c>
      <c r="LLI1167" s="86">
        <v>11162110</v>
      </c>
      <c r="LLJ1167" s="86">
        <v>11162110</v>
      </c>
      <c r="LLK1167" s="86">
        <v>11162110</v>
      </c>
      <c r="LLL1167" s="86">
        <v>11162110</v>
      </c>
      <c r="LLM1167" s="86">
        <v>11162110</v>
      </c>
      <c r="LLN1167" s="86">
        <v>11162110</v>
      </c>
      <c r="LLO1167" s="86">
        <v>11162110</v>
      </c>
      <c r="LLP1167" s="86">
        <v>11162110</v>
      </c>
      <c r="LLQ1167" s="86">
        <v>11162110</v>
      </c>
      <c r="LLR1167" s="86">
        <v>11162110</v>
      </c>
      <c r="LLS1167" s="86">
        <v>11162110</v>
      </c>
      <c r="LLT1167" s="86">
        <v>11162110</v>
      </c>
      <c r="LLU1167" s="86">
        <v>11162110</v>
      </c>
      <c r="LLV1167" s="86">
        <v>11162110</v>
      </c>
      <c r="LLW1167" s="86">
        <v>11162110</v>
      </c>
      <c r="LLX1167" s="86">
        <v>11162110</v>
      </c>
      <c r="LLY1167" s="86">
        <v>11162110</v>
      </c>
      <c r="LLZ1167" s="86">
        <v>11162110</v>
      </c>
      <c r="LMA1167" s="86">
        <v>11162110</v>
      </c>
      <c r="LMB1167" s="86">
        <v>11162110</v>
      </c>
      <c r="LMC1167" s="86">
        <v>11162110</v>
      </c>
      <c r="LMD1167" s="86">
        <v>11162110</v>
      </c>
      <c r="LME1167" s="86">
        <v>11162110</v>
      </c>
      <c r="LMF1167" s="86">
        <v>11162110</v>
      </c>
      <c r="LMG1167" s="86">
        <v>11162110</v>
      </c>
      <c r="LMH1167" s="86">
        <v>11162110</v>
      </c>
      <c r="LMI1167" s="86">
        <v>11162110</v>
      </c>
      <c r="LMJ1167" s="86">
        <v>11162110</v>
      </c>
      <c r="LMK1167" s="86">
        <v>11162110</v>
      </c>
      <c r="LML1167" s="86">
        <v>11162110</v>
      </c>
      <c r="LMM1167" s="86">
        <v>11162110</v>
      </c>
      <c r="LMN1167" s="86">
        <v>11162110</v>
      </c>
      <c r="LMO1167" s="86">
        <v>11162110</v>
      </c>
      <c r="LMP1167" s="86">
        <v>11162110</v>
      </c>
      <c r="LMQ1167" s="86">
        <v>11162110</v>
      </c>
      <c r="LMR1167" s="86">
        <v>11162110</v>
      </c>
      <c r="LMS1167" s="86">
        <v>11162110</v>
      </c>
      <c r="LMT1167" s="86">
        <v>11162110</v>
      </c>
      <c r="LMU1167" s="86">
        <v>11162110</v>
      </c>
      <c r="LMV1167" s="86">
        <v>11162110</v>
      </c>
      <c r="LMW1167" s="86">
        <v>11162110</v>
      </c>
      <c r="LMX1167" s="86">
        <v>11162110</v>
      </c>
      <c r="LMY1167" s="86">
        <v>11162110</v>
      </c>
      <c r="LMZ1167" s="86">
        <v>11162110</v>
      </c>
      <c r="LNA1167" s="86">
        <v>11162110</v>
      </c>
      <c r="LNB1167" s="86">
        <v>11162110</v>
      </c>
      <c r="LNC1167" s="86">
        <v>11162110</v>
      </c>
      <c r="LND1167" s="86">
        <v>11162110</v>
      </c>
      <c r="LNE1167" s="86">
        <v>11162110</v>
      </c>
      <c r="LNF1167" s="86">
        <v>11162110</v>
      </c>
      <c r="LNG1167" s="86">
        <v>11162110</v>
      </c>
      <c r="LNH1167" s="86">
        <v>11162110</v>
      </c>
      <c r="LNI1167" s="86">
        <v>11162110</v>
      </c>
      <c r="LNJ1167" s="86">
        <v>11162110</v>
      </c>
      <c r="LNK1167" s="86">
        <v>11162110</v>
      </c>
      <c r="LNL1167" s="86">
        <v>11162110</v>
      </c>
      <c r="LNM1167" s="86">
        <v>11162110</v>
      </c>
      <c r="LNN1167" s="86">
        <v>11162110</v>
      </c>
      <c r="LNO1167" s="86">
        <v>11162110</v>
      </c>
      <c r="LNP1167" s="86">
        <v>11162110</v>
      </c>
      <c r="LNQ1167" s="86">
        <v>11162110</v>
      </c>
      <c r="LNR1167" s="86">
        <v>11162110</v>
      </c>
      <c r="LNS1167" s="86">
        <v>11162110</v>
      </c>
      <c r="LNT1167" s="86">
        <v>11162110</v>
      </c>
      <c r="LNU1167" s="86">
        <v>11162110</v>
      </c>
      <c r="LNV1167" s="86">
        <v>11162110</v>
      </c>
      <c r="LNW1167" s="86">
        <v>11162110</v>
      </c>
      <c r="LNX1167" s="86">
        <v>11162110</v>
      </c>
      <c r="LNY1167" s="86">
        <v>11162110</v>
      </c>
      <c r="LNZ1167" s="86">
        <v>11162110</v>
      </c>
      <c r="LOA1167" s="86">
        <v>11162110</v>
      </c>
      <c r="LOB1167" s="86">
        <v>11162110</v>
      </c>
      <c r="LOC1167" s="86">
        <v>11162110</v>
      </c>
      <c r="LOD1167" s="86">
        <v>11162110</v>
      </c>
      <c r="LOE1167" s="86">
        <v>11162110</v>
      </c>
      <c r="LOF1167" s="86">
        <v>11162110</v>
      </c>
      <c r="LOG1167" s="86">
        <v>11162110</v>
      </c>
      <c r="LOH1167" s="86">
        <v>11162110</v>
      </c>
      <c r="LOI1167" s="86">
        <v>11162110</v>
      </c>
      <c r="LOJ1167" s="86">
        <v>11162110</v>
      </c>
      <c r="LOK1167" s="86">
        <v>11162110</v>
      </c>
      <c r="LOL1167" s="86">
        <v>11162110</v>
      </c>
      <c r="LOM1167" s="86">
        <v>11162110</v>
      </c>
      <c r="LON1167" s="86">
        <v>11162110</v>
      </c>
      <c r="LOO1167" s="86">
        <v>11162110</v>
      </c>
      <c r="LOP1167" s="86">
        <v>11162110</v>
      </c>
      <c r="LOQ1167" s="86">
        <v>11162110</v>
      </c>
      <c r="LOR1167" s="86">
        <v>11162110</v>
      </c>
      <c r="LOS1167" s="86">
        <v>11162110</v>
      </c>
      <c r="LOT1167" s="86">
        <v>11162110</v>
      </c>
      <c r="LOU1167" s="86">
        <v>11162110</v>
      </c>
      <c r="LOV1167" s="86">
        <v>11162110</v>
      </c>
      <c r="LOW1167" s="86">
        <v>11162110</v>
      </c>
      <c r="LOX1167" s="86">
        <v>11162110</v>
      </c>
      <c r="LOY1167" s="86">
        <v>11162110</v>
      </c>
      <c r="LOZ1167" s="86">
        <v>11162110</v>
      </c>
      <c r="LPA1167" s="86">
        <v>11162110</v>
      </c>
      <c r="LPB1167" s="86">
        <v>11162110</v>
      </c>
      <c r="LPC1167" s="86">
        <v>11162110</v>
      </c>
      <c r="LPD1167" s="86">
        <v>11162110</v>
      </c>
      <c r="LPE1167" s="86">
        <v>11162110</v>
      </c>
      <c r="LPF1167" s="86">
        <v>11162110</v>
      </c>
      <c r="LPG1167" s="86">
        <v>11162110</v>
      </c>
      <c r="LPH1167" s="86">
        <v>11162110</v>
      </c>
      <c r="LPI1167" s="86">
        <v>11162110</v>
      </c>
      <c r="LPJ1167" s="86">
        <v>11162110</v>
      </c>
      <c r="LPK1167" s="86">
        <v>11162110</v>
      </c>
      <c r="LPL1167" s="86">
        <v>11162110</v>
      </c>
      <c r="LPM1167" s="86">
        <v>11162110</v>
      </c>
      <c r="LPN1167" s="86">
        <v>11162110</v>
      </c>
      <c r="LPO1167" s="86">
        <v>11162110</v>
      </c>
      <c r="LPP1167" s="86">
        <v>11162110</v>
      </c>
      <c r="LPQ1167" s="86">
        <v>11162110</v>
      </c>
      <c r="LPR1167" s="86">
        <v>11162110</v>
      </c>
      <c r="LPS1167" s="86">
        <v>11162110</v>
      </c>
      <c r="LPT1167" s="86">
        <v>11162110</v>
      </c>
      <c r="LPU1167" s="86">
        <v>11162110</v>
      </c>
      <c r="LPV1167" s="86">
        <v>11162110</v>
      </c>
      <c r="LPW1167" s="86">
        <v>11162110</v>
      </c>
      <c r="LPX1167" s="86">
        <v>11162110</v>
      </c>
      <c r="LPY1167" s="86">
        <v>11162110</v>
      </c>
      <c r="LPZ1167" s="86">
        <v>11162110</v>
      </c>
      <c r="LQA1167" s="86">
        <v>11162110</v>
      </c>
      <c r="LQB1167" s="86">
        <v>11162110</v>
      </c>
      <c r="LQC1167" s="86">
        <v>11162110</v>
      </c>
      <c r="LQD1167" s="86">
        <v>11162110</v>
      </c>
      <c r="LQE1167" s="86">
        <v>11162110</v>
      </c>
      <c r="LQF1167" s="86">
        <v>11162110</v>
      </c>
      <c r="LQG1167" s="86">
        <v>11162110</v>
      </c>
      <c r="LQH1167" s="86">
        <v>11162110</v>
      </c>
      <c r="LQI1167" s="86">
        <v>11162110</v>
      </c>
      <c r="LQJ1167" s="86">
        <v>11162110</v>
      </c>
      <c r="LQK1167" s="86">
        <v>11162110</v>
      </c>
      <c r="LQL1167" s="86">
        <v>11162110</v>
      </c>
      <c r="LQM1167" s="86">
        <v>11162110</v>
      </c>
      <c r="LQN1167" s="86">
        <v>11162110</v>
      </c>
      <c r="LQO1167" s="86">
        <v>11162110</v>
      </c>
      <c r="LQP1167" s="86">
        <v>11162110</v>
      </c>
      <c r="LQQ1167" s="86">
        <v>11162110</v>
      </c>
      <c r="LQR1167" s="86">
        <v>11162110</v>
      </c>
      <c r="LQS1167" s="86">
        <v>11162110</v>
      </c>
      <c r="LQT1167" s="86">
        <v>11162110</v>
      </c>
      <c r="LQU1167" s="86">
        <v>11162110</v>
      </c>
      <c r="LQV1167" s="86">
        <v>11162110</v>
      </c>
      <c r="LQW1167" s="86">
        <v>11162110</v>
      </c>
      <c r="LQX1167" s="86">
        <v>11162110</v>
      </c>
      <c r="LQY1167" s="86">
        <v>11162110</v>
      </c>
      <c r="LQZ1167" s="86">
        <v>11162110</v>
      </c>
      <c r="LRA1167" s="86">
        <v>11162110</v>
      </c>
      <c r="LRB1167" s="86">
        <v>11162110</v>
      </c>
      <c r="LRC1167" s="86">
        <v>11162110</v>
      </c>
      <c r="LRD1167" s="86">
        <v>11162110</v>
      </c>
      <c r="LRE1167" s="86">
        <v>11162110</v>
      </c>
      <c r="LRF1167" s="86">
        <v>11162110</v>
      </c>
      <c r="LRG1167" s="86">
        <v>11162110</v>
      </c>
      <c r="LRH1167" s="86">
        <v>11162110</v>
      </c>
      <c r="LRI1167" s="86">
        <v>11162110</v>
      </c>
      <c r="LRJ1167" s="86">
        <v>11162110</v>
      </c>
      <c r="LRK1167" s="86">
        <v>11162110</v>
      </c>
      <c r="LRL1167" s="86">
        <v>11162110</v>
      </c>
      <c r="LRM1167" s="86">
        <v>11162110</v>
      </c>
      <c r="LRN1167" s="86">
        <v>11162110</v>
      </c>
      <c r="LRO1167" s="86">
        <v>11162110</v>
      </c>
      <c r="LRP1167" s="86">
        <v>11162110</v>
      </c>
      <c r="LRQ1167" s="86">
        <v>11162110</v>
      </c>
      <c r="LRR1167" s="86">
        <v>11162110</v>
      </c>
      <c r="LRS1167" s="86">
        <v>11162110</v>
      </c>
      <c r="LRT1167" s="86">
        <v>11162110</v>
      </c>
      <c r="LRU1167" s="86">
        <v>11162110</v>
      </c>
      <c r="LRV1167" s="86">
        <v>11162110</v>
      </c>
      <c r="LRW1167" s="86">
        <v>11162110</v>
      </c>
      <c r="LRX1167" s="86">
        <v>11162110</v>
      </c>
      <c r="LRY1167" s="86">
        <v>11162110</v>
      </c>
      <c r="LRZ1167" s="86">
        <v>11162110</v>
      </c>
      <c r="LSA1167" s="86">
        <v>11162110</v>
      </c>
      <c r="LSB1167" s="86">
        <v>11162110</v>
      </c>
      <c r="LSC1167" s="86">
        <v>11162110</v>
      </c>
      <c r="LSD1167" s="86">
        <v>11162110</v>
      </c>
      <c r="LSE1167" s="86">
        <v>11162110</v>
      </c>
      <c r="LSF1167" s="86">
        <v>11162110</v>
      </c>
      <c r="LSG1167" s="86">
        <v>11162110</v>
      </c>
      <c r="LSH1167" s="86">
        <v>11162110</v>
      </c>
      <c r="LSI1167" s="86">
        <v>11162110</v>
      </c>
      <c r="LSJ1167" s="86">
        <v>11162110</v>
      </c>
      <c r="LSK1167" s="86">
        <v>11162110</v>
      </c>
      <c r="LSL1167" s="86">
        <v>11162110</v>
      </c>
      <c r="LSM1167" s="86">
        <v>11162110</v>
      </c>
      <c r="LSN1167" s="86">
        <v>11162110</v>
      </c>
      <c r="LSO1167" s="86">
        <v>11162110</v>
      </c>
      <c r="LSP1167" s="86">
        <v>11162110</v>
      </c>
      <c r="LSQ1167" s="86">
        <v>11162110</v>
      </c>
      <c r="LSR1167" s="86">
        <v>11162110</v>
      </c>
      <c r="LSS1167" s="86">
        <v>11162110</v>
      </c>
      <c r="LST1167" s="86">
        <v>11162110</v>
      </c>
      <c r="LSU1167" s="86">
        <v>11162110</v>
      </c>
      <c r="LSV1167" s="86">
        <v>11162110</v>
      </c>
      <c r="LSW1167" s="86">
        <v>11162110</v>
      </c>
      <c r="LSX1167" s="86">
        <v>11162110</v>
      </c>
      <c r="LSY1167" s="86">
        <v>11162110</v>
      </c>
      <c r="LSZ1167" s="86">
        <v>11162110</v>
      </c>
      <c r="LTA1167" s="86">
        <v>11162110</v>
      </c>
      <c r="LTB1167" s="86">
        <v>11162110</v>
      </c>
      <c r="LTC1167" s="86">
        <v>11162110</v>
      </c>
      <c r="LTD1167" s="86">
        <v>11162110</v>
      </c>
      <c r="LTE1167" s="86">
        <v>11162110</v>
      </c>
      <c r="LTF1167" s="86">
        <v>11162110</v>
      </c>
      <c r="LTG1167" s="86">
        <v>11162110</v>
      </c>
      <c r="LTH1167" s="86">
        <v>11162110</v>
      </c>
      <c r="LTI1167" s="86">
        <v>11162110</v>
      </c>
      <c r="LTJ1167" s="86">
        <v>11162110</v>
      </c>
      <c r="LTK1167" s="86">
        <v>11162110</v>
      </c>
      <c r="LTL1167" s="86">
        <v>11162110</v>
      </c>
      <c r="LTM1167" s="86">
        <v>11162110</v>
      </c>
      <c r="LTN1167" s="86">
        <v>11162110</v>
      </c>
      <c r="LTO1167" s="86">
        <v>11162110</v>
      </c>
      <c r="LTP1167" s="86">
        <v>11162110</v>
      </c>
      <c r="LTQ1167" s="86">
        <v>11162110</v>
      </c>
      <c r="LTR1167" s="86">
        <v>11162110</v>
      </c>
      <c r="LTS1167" s="86">
        <v>11162110</v>
      </c>
      <c r="LTT1167" s="86">
        <v>11162110</v>
      </c>
      <c r="LTU1167" s="86">
        <v>11162110</v>
      </c>
      <c r="LTV1167" s="86">
        <v>11162110</v>
      </c>
      <c r="LTW1167" s="86">
        <v>11162110</v>
      </c>
      <c r="LTX1167" s="86">
        <v>11162110</v>
      </c>
      <c r="LTY1167" s="86">
        <v>11162110</v>
      </c>
      <c r="LTZ1167" s="86">
        <v>11162110</v>
      </c>
      <c r="LUA1167" s="86">
        <v>11162110</v>
      </c>
      <c r="LUB1167" s="86">
        <v>11162110</v>
      </c>
      <c r="LUC1167" s="86">
        <v>11162110</v>
      </c>
      <c r="LUD1167" s="86">
        <v>11162110</v>
      </c>
      <c r="LUE1167" s="86">
        <v>11162110</v>
      </c>
      <c r="LUF1167" s="86">
        <v>11162110</v>
      </c>
      <c r="LUG1167" s="86">
        <v>11162110</v>
      </c>
      <c r="LUH1167" s="86">
        <v>11162110</v>
      </c>
      <c r="LUI1167" s="86">
        <v>11162110</v>
      </c>
      <c r="LUJ1167" s="86">
        <v>11162110</v>
      </c>
      <c r="LUK1167" s="86">
        <v>11162110</v>
      </c>
      <c r="LUL1167" s="86">
        <v>11162110</v>
      </c>
      <c r="LUM1167" s="86">
        <v>11162110</v>
      </c>
      <c r="LUN1167" s="86">
        <v>11162110</v>
      </c>
      <c r="LUO1167" s="86">
        <v>11162110</v>
      </c>
      <c r="LUP1167" s="86">
        <v>11162110</v>
      </c>
      <c r="LUQ1167" s="86">
        <v>11162110</v>
      </c>
      <c r="LUR1167" s="86">
        <v>11162110</v>
      </c>
      <c r="LUS1167" s="86">
        <v>11162110</v>
      </c>
      <c r="LUT1167" s="86">
        <v>11162110</v>
      </c>
      <c r="LUU1167" s="86">
        <v>11162110</v>
      </c>
      <c r="LUV1167" s="86">
        <v>11162110</v>
      </c>
      <c r="LUW1167" s="86">
        <v>11162110</v>
      </c>
      <c r="LUX1167" s="86">
        <v>11162110</v>
      </c>
      <c r="LUY1167" s="86">
        <v>11162110</v>
      </c>
      <c r="LUZ1167" s="86">
        <v>11162110</v>
      </c>
      <c r="LVA1167" s="86">
        <v>11162110</v>
      </c>
      <c r="LVB1167" s="86">
        <v>11162110</v>
      </c>
      <c r="LVC1167" s="86">
        <v>11162110</v>
      </c>
      <c r="LVD1167" s="86">
        <v>11162110</v>
      </c>
      <c r="LVE1167" s="86">
        <v>11162110</v>
      </c>
      <c r="LVF1167" s="86">
        <v>11162110</v>
      </c>
      <c r="LVG1167" s="86">
        <v>11162110</v>
      </c>
      <c r="LVH1167" s="86">
        <v>11162110</v>
      </c>
      <c r="LVI1167" s="86">
        <v>11162110</v>
      </c>
      <c r="LVJ1167" s="86">
        <v>11162110</v>
      </c>
      <c r="LVK1167" s="86">
        <v>11162110</v>
      </c>
      <c r="LVL1167" s="86">
        <v>11162110</v>
      </c>
      <c r="LVM1167" s="86">
        <v>11162110</v>
      </c>
      <c r="LVN1167" s="86">
        <v>11162110</v>
      </c>
      <c r="LVO1167" s="86">
        <v>11162110</v>
      </c>
      <c r="LVP1167" s="86">
        <v>11162110</v>
      </c>
      <c r="LVQ1167" s="86">
        <v>11162110</v>
      </c>
      <c r="LVR1167" s="86">
        <v>11162110</v>
      </c>
      <c r="LVS1167" s="86">
        <v>11162110</v>
      </c>
      <c r="LVT1167" s="86">
        <v>11162110</v>
      </c>
      <c r="LVU1167" s="86">
        <v>11162110</v>
      </c>
      <c r="LVV1167" s="86">
        <v>11162110</v>
      </c>
      <c r="LVW1167" s="86">
        <v>11162110</v>
      </c>
      <c r="LVX1167" s="86">
        <v>11162110</v>
      </c>
      <c r="LVY1167" s="86">
        <v>11162110</v>
      </c>
      <c r="LVZ1167" s="86">
        <v>11162110</v>
      </c>
      <c r="LWA1167" s="86">
        <v>11162110</v>
      </c>
      <c r="LWB1167" s="86">
        <v>11162110</v>
      </c>
      <c r="LWC1167" s="86">
        <v>11162110</v>
      </c>
      <c r="LWD1167" s="86">
        <v>11162110</v>
      </c>
      <c r="LWE1167" s="86">
        <v>11162110</v>
      </c>
      <c r="LWF1167" s="86">
        <v>11162110</v>
      </c>
      <c r="LWG1167" s="86">
        <v>11162110</v>
      </c>
      <c r="LWH1167" s="86">
        <v>11162110</v>
      </c>
      <c r="LWI1167" s="86">
        <v>11162110</v>
      </c>
      <c r="LWJ1167" s="86">
        <v>11162110</v>
      </c>
      <c r="LWK1167" s="86">
        <v>11162110</v>
      </c>
      <c r="LWL1167" s="86">
        <v>11162110</v>
      </c>
      <c r="LWM1167" s="86">
        <v>11162110</v>
      </c>
      <c r="LWN1167" s="86">
        <v>11162110</v>
      </c>
      <c r="LWO1167" s="86">
        <v>11162110</v>
      </c>
      <c r="LWP1167" s="86">
        <v>11162110</v>
      </c>
      <c r="LWQ1167" s="86">
        <v>11162110</v>
      </c>
      <c r="LWR1167" s="86">
        <v>11162110</v>
      </c>
      <c r="LWS1167" s="86">
        <v>11162110</v>
      </c>
      <c r="LWT1167" s="86">
        <v>11162110</v>
      </c>
      <c r="LWU1167" s="86">
        <v>11162110</v>
      </c>
      <c r="LWV1167" s="86">
        <v>11162110</v>
      </c>
      <c r="LWW1167" s="86">
        <v>11162110</v>
      </c>
      <c r="LWX1167" s="86">
        <v>11162110</v>
      </c>
      <c r="LWY1167" s="86">
        <v>11162110</v>
      </c>
      <c r="LWZ1167" s="86">
        <v>11162110</v>
      </c>
      <c r="LXA1167" s="86">
        <v>11162110</v>
      </c>
      <c r="LXB1167" s="86">
        <v>11162110</v>
      </c>
      <c r="LXC1167" s="86">
        <v>11162110</v>
      </c>
      <c r="LXD1167" s="86">
        <v>11162110</v>
      </c>
      <c r="LXE1167" s="86">
        <v>11162110</v>
      </c>
      <c r="LXF1167" s="86">
        <v>11162110</v>
      </c>
      <c r="LXG1167" s="86">
        <v>11162110</v>
      </c>
      <c r="LXH1167" s="86">
        <v>11162110</v>
      </c>
      <c r="LXI1167" s="86">
        <v>11162110</v>
      </c>
      <c r="LXJ1167" s="86">
        <v>11162110</v>
      </c>
      <c r="LXK1167" s="86">
        <v>11162110</v>
      </c>
      <c r="LXL1167" s="86">
        <v>11162110</v>
      </c>
      <c r="LXM1167" s="86">
        <v>11162110</v>
      </c>
      <c r="LXN1167" s="86">
        <v>11162110</v>
      </c>
      <c r="LXO1167" s="86">
        <v>11162110</v>
      </c>
      <c r="LXP1167" s="86">
        <v>11162110</v>
      </c>
      <c r="LXQ1167" s="86">
        <v>11162110</v>
      </c>
      <c r="LXR1167" s="86">
        <v>11162110</v>
      </c>
      <c r="LXS1167" s="86">
        <v>11162110</v>
      </c>
      <c r="LXT1167" s="86">
        <v>11162110</v>
      </c>
      <c r="LXU1167" s="86">
        <v>11162110</v>
      </c>
      <c r="LXV1167" s="86">
        <v>11162110</v>
      </c>
      <c r="LXW1167" s="86">
        <v>11162110</v>
      </c>
      <c r="LXX1167" s="86">
        <v>11162110</v>
      </c>
      <c r="LXY1167" s="86">
        <v>11162110</v>
      </c>
      <c r="LXZ1167" s="86">
        <v>11162110</v>
      </c>
      <c r="LYA1167" s="86">
        <v>11162110</v>
      </c>
      <c r="LYB1167" s="86">
        <v>11162110</v>
      </c>
      <c r="LYC1167" s="86">
        <v>11162110</v>
      </c>
      <c r="LYD1167" s="86">
        <v>11162110</v>
      </c>
      <c r="LYE1167" s="86">
        <v>11162110</v>
      </c>
      <c r="LYF1167" s="86">
        <v>11162110</v>
      </c>
      <c r="LYG1167" s="86">
        <v>11162110</v>
      </c>
      <c r="LYH1167" s="86">
        <v>11162110</v>
      </c>
      <c r="LYI1167" s="86">
        <v>11162110</v>
      </c>
      <c r="LYJ1167" s="86">
        <v>11162110</v>
      </c>
      <c r="LYK1167" s="86">
        <v>11162110</v>
      </c>
      <c r="LYL1167" s="86">
        <v>11162110</v>
      </c>
      <c r="LYM1167" s="86">
        <v>11162110</v>
      </c>
      <c r="LYN1167" s="86">
        <v>11162110</v>
      </c>
      <c r="LYO1167" s="86">
        <v>11162110</v>
      </c>
      <c r="LYP1167" s="86">
        <v>11162110</v>
      </c>
      <c r="LYQ1167" s="86">
        <v>11162110</v>
      </c>
      <c r="LYR1167" s="86">
        <v>11162110</v>
      </c>
      <c r="LYS1167" s="86">
        <v>11162110</v>
      </c>
      <c r="LYT1167" s="86">
        <v>11162110</v>
      </c>
      <c r="LYU1167" s="86">
        <v>11162110</v>
      </c>
      <c r="LYV1167" s="86">
        <v>11162110</v>
      </c>
      <c r="LYW1167" s="86">
        <v>11162110</v>
      </c>
      <c r="LYX1167" s="86">
        <v>11162110</v>
      </c>
      <c r="LYY1167" s="86">
        <v>11162110</v>
      </c>
      <c r="LYZ1167" s="86">
        <v>11162110</v>
      </c>
      <c r="LZA1167" s="86">
        <v>11162110</v>
      </c>
      <c r="LZB1167" s="86">
        <v>11162110</v>
      </c>
      <c r="LZC1167" s="86">
        <v>11162110</v>
      </c>
      <c r="LZD1167" s="86">
        <v>11162110</v>
      </c>
      <c r="LZE1167" s="86">
        <v>11162110</v>
      </c>
      <c r="LZF1167" s="86">
        <v>11162110</v>
      </c>
      <c r="LZG1167" s="86">
        <v>11162110</v>
      </c>
      <c r="LZH1167" s="86">
        <v>11162110</v>
      </c>
      <c r="LZI1167" s="86">
        <v>11162110</v>
      </c>
      <c r="LZJ1167" s="86">
        <v>11162110</v>
      </c>
      <c r="LZK1167" s="86">
        <v>11162110</v>
      </c>
      <c r="LZL1167" s="86">
        <v>11162110</v>
      </c>
      <c r="LZM1167" s="86">
        <v>11162110</v>
      </c>
      <c r="LZN1167" s="86">
        <v>11162110</v>
      </c>
      <c r="LZO1167" s="86">
        <v>11162110</v>
      </c>
      <c r="LZP1167" s="86">
        <v>11162110</v>
      </c>
      <c r="LZQ1167" s="86">
        <v>11162110</v>
      </c>
      <c r="LZR1167" s="86">
        <v>11162110</v>
      </c>
      <c r="LZS1167" s="86">
        <v>11162110</v>
      </c>
      <c r="LZT1167" s="86">
        <v>11162110</v>
      </c>
      <c r="LZU1167" s="86">
        <v>11162110</v>
      </c>
      <c r="LZV1167" s="86">
        <v>11162110</v>
      </c>
      <c r="LZW1167" s="86">
        <v>11162110</v>
      </c>
      <c r="LZX1167" s="86">
        <v>11162110</v>
      </c>
      <c r="LZY1167" s="86">
        <v>11162110</v>
      </c>
      <c r="LZZ1167" s="86">
        <v>11162110</v>
      </c>
      <c r="MAA1167" s="86">
        <v>11162110</v>
      </c>
      <c r="MAB1167" s="86">
        <v>11162110</v>
      </c>
      <c r="MAC1167" s="86">
        <v>11162110</v>
      </c>
      <c r="MAD1167" s="86">
        <v>11162110</v>
      </c>
      <c r="MAE1167" s="86">
        <v>11162110</v>
      </c>
      <c r="MAF1167" s="86">
        <v>11162110</v>
      </c>
      <c r="MAG1167" s="86">
        <v>11162110</v>
      </c>
      <c r="MAH1167" s="86">
        <v>11162110</v>
      </c>
      <c r="MAI1167" s="86">
        <v>11162110</v>
      </c>
      <c r="MAJ1167" s="86">
        <v>11162110</v>
      </c>
      <c r="MAK1167" s="86">
        <v>11162110</v>
      </c>
      <c r="MAL1167" s="86">
        <v>11162110</v>
      </c>
      <c r="MAM1167" s="86">
        <v>11162110</v>
      </c>
      <c r="MAN1167" s="86">
        <v>11162110</v>
      </c>
      <c r="MAO1167" s="86">
        <v>11162110</v>
      </c>
      <c r="MAP1167" s="86">
        <v>11162110</v>
      </c>
      <c r="MAQ1167" s="86">
        <v>11162110</v>
      </c>
      <c r="MAR1167" s="86">
        <v>11162110</v>
      </c>
      <c r="MAS1167" s="86">
        <v>11162110</v>
      </c>
      <c r="MAT1167" s="86">
        <v>11162110</v>
      </c>
      <c r="MAU1167" s="86">
        <v>11162110</v>
      </c>
      <c r="MAV1167" s="86">
        <v>11162110</v>
      </c>
      <c r="MAW1167" s="86">
        <v>11162110</v>
      </c>
      <c r="MAX1167" s="86">
        <v>11162110</v>
      </c>
      <c r="MAY1167" s="86">
        <v>11162110</v>
      </c>
      <c r="MAZ1167" s="86">
        <v>11162110</v>
      </c>
      <c r="MBA1167" s="86">
        <v>11162110</v>
      </c>
      <c r="MBB1167" s="86">
        <v>11162110</v>
      </c>
      <c r="MBC1167" s="86">
        <v>11162110</v>
      </c>
      <c r="MBD1167" s="86">
        <v>11162110</v>
      </c>
      <c r="MBE1167" s="86">
        <v>11162110</v>
      </c>
      <c r="MBF1167" s="86">
        <v>11162110</v>
      </c>
      <c r="MBG1167" s="86">
        <v>11162110</v>
      </c>
      <c r="MBH1167" s="86">
        <v>11162110</v>
      </c>
      <c r="MBI1167" s="86">
        <v>11162110</v>
      </c>
      <c r="MBJ1167" s="86">
        <v>11162110</v>
      </c>
      <c r="MBK1167" s="86">
        <v>11162110</v>
      </c>
      <c r="MBL1167" s="86">
        <v>11162110</v>
      </c>
      <c r="MBM1167" s="86">
        <v>11162110</v>
      </c>
      <c r="MBN1167" s="86">
        <v>11162110</v>
      </c>
      <c r="MBO1167" s="86">
        <v>11162110</v>
      </c>
      <c r="MBP1167" s="86">
        <v>11162110</v>
      </c>
      <c r="MBQ1167" s="86">
        <v>11162110</v>
      </c>
      <c r="MBR1167" s="86">
        <v>11162110</v>
      </c>
      <c r="MBS1167" s="86">
        <v>11162110</v>
      </c>
      <c r="MBT1167" s="86">
        <v>11162110</v>
      </c>
      <c r="MBU1167" s="86">
        <v>11162110</v>
      </c>
      <c r="MBV1167" s="86">
        <v>11162110</v>
      </c>
      <c r="MBW1167" s="86">
        <v>11162110</v>
      </c>
      <c r="MBX1167" s="86">
        <v>11162110</v>
      </c>
      <c r="MBY1167" s="86">
        <v>11162110</v>
      </c>
      <c r="MBZ1167" s="86">
        <v>11162110</v>
      </c>
      <c r="MCA1167" s="86">
        <v>11162110</v>
      </c>
      <c r="MCB1167" s="86">
        <v>11162110</v>
      </c>
      <c r="MCC1167" s="86">
        <v>11162110</v>
      </c>
      <c r="MCD1167" s="86">
        <v>11162110</v>
      </c>
      <c r="MCE1167" s="86">
        <v>11162110</v>
      </c>
      <c r="MCF1167" s="86">
        <v>11162110</v>
      </c>
      <c r="MCG1167" s="86">
        <v>11162110</v>
      </c>
      <c r="MCH1167" s="86">
        <v>11162110</v>
      </c>
      <c r="MCI1167" s="86">
        <v>11162110</v>
      </c>
      <c r="MCJ1167" s="86">
        <v>11162110</v>
      </c>
      <c r="MCK1167" s="86">
        <v>11162110</v>
      </c>
      <c r="MCL1167" s="86">
        <v>11162110</v>
      </c>
      <c r="MCM1167" s="86">
        <v>11162110</v>
      </c>
      <c r="MCN1167" s="86">
        <v>11162110</v>
      </c>
      <c r="MCO1167" s="86">
        <v>11162110</v>
      </c>
      <c r="MCP1167" s="86">
        <v>11162110</v>
      </c>
      <c r="MCQ1167" s="86">
        <v>11162110</v>
      </c>
      <c r="MCR1167" s="86">
        <v>11162110</v>
      </c>
      <c r="MCS1167" s="86">
        <v>11162110</v>
      </c>
      <c r="MCT1167" s="86">
        <v>11162110</v>
      </c>
      <c r="MCU1167" s="86">
        <v>11162110</v>
      </c>
      <c r="MCV1167" s="86">
        <v>11162110</v>
      </c>
      <c r="MCW1167" s="86">
        <v>11162110</v>
      </c>
      <c r="MCX1167" s="86">
        <v>11162110</v>
      </c>
      <c r="MCY1167" s="86">
        <v>11162110</v>
      </c>
      <c r="MCZ1167" s="86">
        <v>11162110</v>
      </c>
      <c r="MDA1167" s="86">
        <v>11162110</v>
      </c>
      <c r="MDB1167" s="86">
        <v>11162110</v>
      </c>
      <c r="MDC1167" s="86">
        <v>11162110</v>
      </c>
      <c r="MDD1167" s="86">
        <v>11162110</v>
      </c>
      <c r="MDE1167" s="86">
        <v>11162110</v>
      </c>
      <c r="MDF1167" s="86">
        <v>11162110</v>
      </c>
      <c r="MDG1167" s="86">
        <v>11162110</v>
      </c>
      <c r="MDH1167" s="86">
        <v>11162110</v>
      </c>
      <c r="MDI1167" s="86">
        <v>11162110</v>
      </c>
      <c r="MDJ1167" s="86">
        <v>11162110</v>
      </c>
      <c r="MDK1167" s="86">
        <v>11162110</v>
      </c>
      <c r="MDL1167" s="86">
        <v>11162110</v>
      </c>
      <c r="MDM1167" s="86">
        <v>11162110</v>
      </c>
      <c r="MDN1167" s="86">
        <v>11162110</v>
      </c>
      <c r="MDO1167" s="86">
        <v>11162110</v>
      </c>
      <c r="MDP1167" s="86">
        <v>11162110</v>
      </c>
      <c r="MDQ1167" s="86">
        <v>11162110</v>
      </c>
      <c r="MDR1167" s="86">
        <v>11162110</v>
      </c>
      <c r="MDS1167" s="86">
        <v>11162110</v>
      </c>
      <c r="MDT1167" s="86">
        <v>11162110</v>
      </c>
      <c r="MDU1167" s="86">
        <v>11162110</v>
      </c>
      <c r="MDV1167" s="86">
        <v>11162110</v>
      </c>
      <c r="MDW1167" s="86">
        <v>11162110</v>
      </c>
      <c r="MDX1167" s="86">
        <v>11162110</v>
      </c>
      <c r="MDY1167" s="86">
        <v>11162110</v>
      </c>
      <c r="MDZ1167" s="86">
        <v>11162110</v>
      </c>
      <c r="MEA1167" s="86">
        <v>11162110</v>
      </c>
      <c r="MEB1167" s="86">
        <v>11162110</v>
      </c>
      <c r="MEC1167" s="86">
        <v>11162110</v>
      </c>
      <c r="MED1167" s="86">
        <v>11162110</v>
      </c>
      <c r="MEE1167" s="86">
        <v>11162110</v>
      </c>
      <c r="MEF1167" s="86">
        <v>11162110</v>
      </c>
      <c r="MEG1167" s="86">
        <v>11162110</v>
      </c>
      <c r="MEH1167" s="86">
        <v>11162110</v>
      </c>
      <c r="MEI1167" s="86">
        <v>11162110</v>
      </c>
      <c r="MEJ1167" s="86">
        <v>11162110</v>
      </c>
      <c r="MEK1167" s="86">
        <v>11162110</v>
      </c>
      <c r="MEL1167" s="86">
        <v>11162110</v>
      </c>
      <c r="MEM1167" s="86">
        <v>11162110</v>
      </c>
      <c r="MEN1167" s="86">
        <v>11162110</v>
      </c>
      <c r="MEO1167" s="86">
        <v>11162110</v>
      </c>
      <c r="MEP1167" s="86">
        <v>11162110</v>
      </c>
      <c r="MEQ1167" s="86">
        <v>11162110</v>
      </c>
      <c r="MER1167" s="86">
        <v>11162110</v>
      </c>
      <c r="MES1167" s="86">
        <v>11162110</v>
      </c>
      <c r="MET1167" s="86">
        <v>11162110</v>
      </c>
      <c r="MEU1167" s="86">
        <v>11162110</v>
      </c>
      <c r="MEV1167" s="86">
        <v>11162110</v>
      </c>
      <c r="MEW1167" s="86">
        <v>11162110</v>
      </c>
      <c r="MEX1167" s="86">
        <v>11162110</v>
      </c>
      <c r="MEY1167" s="86">
        <v>11162110</v>
      </c>
      <c r="MEZ1167" s="86">
        <v>11162110</v>
      </c>
      <c r="MFA1167" s="86">
        <v>11162110</v>
      </c>
      <c r="MFB1167" s="86">
        <v>11162110</v>
      </c>
      <c r="MFC1167" s="86">
        <v>11162110</v>
      </c>
      <c r="MFD1167" s="86">
        <v>11162110</v>
      </c>
      <c r="MFE1167" s="86">
        <v>11162110</v>
      </c>
      <c r="MFF1167" s="86">
        <v>11162110</v>
      </c>
      <c r="MFG1167" s="86">
        <v>11162110</v>
      </c>
      <c r="MFH1167" s="86">
        <v>11162110</v>
      </c>
      <c r="MFI1167" s="86">
        <v>11162110</v>
      </c>
      <c r="MFJ1167" s="86">
        <v>11162110</v>
      </c>
      <c r="MFK1167" s="86">
        <v>11162110</v>
      </c>
      <c r="MFL1167" s="86">
        <v>11162110</v>
      </c>
      <c r="MFM1167" s="86">
        <v>11162110</v>
      </c>
      <c r="MFN1167" s="86">
        <v>11162110</v>
      </c>
      <c r="MFO1167" s="86">
        <v>11162110</v>
      </c>
      <c r="MFP1167" s="86">
        <v>11162110</v>
      </c>
      <c r="MFQ1167" s="86">
        <v>11162110</v>
      </c>
      <c r="MFR1167" s="86">
        <v>11162110</v>
      </c>
      <c r="MFS1167" s="86">
        <v>11162110</v>
      </c>
      <c r="MFT1167" s="86">
        <v>11162110</v>
      </c>
      <c r="MFU1167" s="86">
        <v>11162110</v>
      </c>
      <c r="MFV1167" s="86">
        <v>11162110</v>
      </c>
      <c r="MFW1167" s="86">
        <v>11162110</v>
      </c>
      <c r="MFX1167" s="86">
        <v>11162110</v>
      </c>
      <c r="MFY1167" s="86">
        <v>11162110</v>
      </c>
      <c r="MFZ1167" s="86">
        <v>11162110</v>
      </c>
      <c r="MGA1167" s="86">
        <v>11162110</v>
      </c>
      <c r="MGB1167" s="86">
        <v>11162110</v>
      </c>
      <c r="MGC1167" s="86">
        <v>11162110</v>
      </c>
      <c r="MGD1167" s="86">
        <v>11162110</v>
      </c>
      <c r="MGE1167" s="86">
        <v>11162110</v>
      </c>
      <c r="MGF1167" s="86">
        <v>11162110</v>
      </c>
      <c r="MGG1167" s="86">
        <v>11162110</v>
      </c>
      <c r="MGH1167" s="86">
        <v>11162110</v>
      </c>
      <c r="MGI1167" s="86">
        <v>11162110</v>
      </c>
      <c r="MGJ1167" s="86">
        <v>11162110</v>
      </c>
      <c r="MGK1167" s="86">
        <v>11162110</v>
      </c>
      <c r="MGL1167" s="86">
        <v>11162110</v>
      </c>
      <c r="MGM1167" s="86">
        <v>11162110</v>
      </c>
      <c r="MGN1167" s="86">
        <v>11162110</v>
      </c>
      <c r="MGO1167" s="86">
        <v>11162110</v>
      </c>
      <c r="MGP1167" s="86">
        <v>11162110</v>
      </c>
      <c r="MGQ1167" s="86">
        <v>11162110</v>
      </c>
      <c r="MGR1167" s="86">
        <v>11162110</v>
      </c>
      <c r="MGS1167" s="86">
        <v>11162110</v>
      </c>
      <c r="MGT1167" s="86">
        <v>11162110</v>
      </c>
      <c r="MGU1167" s="86">
        <v>11162110</v>
      </c>
      <c r="MGV1167" s="86">
        <v>11162110</v>
      </c>
      <c r="MGW1167" s="86">
        <v>11162110</v>
      </c>
      <c r="MGX1167" s="86">
        <v>11162110</v>
      </c>
      <c r="MGY1167" s="86">
        <v>11162110</v>
      </c>
      <c r="MGZ1167" s="86">
        <v>11162110</v>
      </c>
      <c r="MHA1167" s="86">
        <v>11162110</v>
      </c>
      <c r="MHB1167" s="86">
        <v>11162110</v>
      </c>
      <c r="MHC1167" s="86">
        <v>11162110</v>
      </c>
      <c r="MHD1167" s="86">
        <v>11162110</v>
      </c>
      <c r="MHE1167" s="86">
        <v>11162110</v>
      </c>
      <c r="MHF1167" s="86">
        <v>11162110</v>
      </c>
      <c r="MHG1167" s="86">
        <v>11162110</v>
      </c>
      <c r="MHH1167" s="86">
        <v>11162110</v>
      </c>
      <c r="MHI1167" s="86">
        <v>11162110</v>
      </c>
      <c r="MHJ1167" s="86">
        <v>11162110</v>
      </c>
      <c r="MHK1167" s="86">
        <v>11162110</v>
      </c>
      <c r="MHL1167" s="86">
        <v>11162110</v>
      </c>
      <c r="MHM1167" s="86">
        <v>11162110</v>
      </c>
      <c r="MHN1167" s="86">
        <v>11162110</v>
      </c>
      <c r="MHO1167" s="86">
        <v>11162110</v>
      </c>
      <c r="MHP1167" s="86">
        <v>11162110</v>
      </c>
      <c r="MHQ1167" s="86">
        <v>11162110</v>
      </c>
      <c r="MHR1167" s="86">
        <v>11162110</v>
      </c>
      <c r="MHS1167" s="86">
        <v>11162110</v>
      </c>
      <c r="MHT1167" s="86">
        <v>11162110</v>
      </c>
      <c r="MHU1167" s="86">
        <v>11162110</v>
      </c>
      <c r="MHV1167" s="86">
        <v>11162110</v>
      </c>
      <c r="MHW1167" s="86">
        <v>11162110</v>
      </c>
      <c r="MHX1167" s="86">
        <v>11162110</v>
      </c>
      <c r="MHY1167" s="86">
        <v>11162110</v>
      </c>
      <c r="MHZ1167" s="86">
        <v>11162110</v>
      </c>
      <c r="MIA1167" s="86">
        <v>11162110</v>
      </c>
      <c r="MIB1167" s="86">
        <v>11162110</v>
      </c>
      <c r="MIC1167" s="86">
        <v>11162110</v>
      </c>
      <c r="MID1167" s="86">
        <v>11162110</v>
      </c>
      <c r="MIE1167" s="86">
        <v>11162110</v>
      </c>
      <c r="MIF1167" s="86">
        <v>11162110</v>
      </c>
      <c r="MIG1167" s="86">
        <v>11162110</v>
      </c>
      <c r="MIH1167" s="86">
        <v>11162110</v>
      </c>
      <c r="MII1167" s="86">
        <v>11162110</v>
      </c>
      <c r="MIJ1167" s="86">
        <v>11162110</v>
      </c>
      <c r="MIK1167" s="86">
        <v>11162110</v>
      </c>
      <c r="MIL1167" s="86">
        <v>11162110</v>
      </c>
      <c r="MIM1167" s="86">
        <v>11162110</v>
      </c>
      <c r="MIN1167" s="86">
        <v>11162110</v>
      </c>
      <c r="MIO1167" s="86">
        <v>11162110</v>
      </c>
      <c r="MIP1167" s="86">
        <v>11162110</v>
      </c>
      <c r="MIQ1167" s="86">
        <v>11162110</v>
      </c>
      <c r="MIR1167" s="86">
        <v>11162110</v>
      </c>
      <c r="MIS1167" s="86">
        <v>11162110</v>
      </c>
      <c r="MIT1167" s="86">
        <v>11162110</v>
      </c>
      <c r="MIU1167" s="86">
        <v>11162110</v>
      </c>
      <c r="MIV1167" s="86">
        <v>11162110</v>
      </c>
      <c r="MIW1167" s="86">
        <v>11162110</v>
      </c>
      <c r="MIX1167" s="86">
        <v>11162110</v>
      </c>
      <c r="MIY1167" s="86">
        <v>11162110</v>
      </c>
      <c r="MIZ1167" s="86">
        <v>11162110</v>
      </c>
      <c r="MJA1167" s="86">
        <v>11162110</v>
      </c>
      <c r="MJB1167" s="86">
        <v>11162110</v>
      </c>
      <c r="MJC1167" s="86">
        <v>11162110</v>
      </c>
      <c r="MJD1167" s="86">
        <v>11162110</v>
      </c>
      <c r="MJE1167" s="86">
        <v>11162110</v>
      </c>
      <c r="MJF1167" s="86">
        <v>11162110</v>
      </c>
      <c r="MJG1167" s="86">
        <v>11162110</v>
      </c>
      <c r="MJH1167" s="86">
        <v>11162110</v>
      </c>
      <c r="MJI1167" s="86">
        <v>11162110</v>
      </c>
      <c r="MJJ1167" s="86">
        <v>11162110</v>
      </c>
      <c r="MJK1167" s="86">
        <v>11162110</v>
      </c>
      <c r="MJL1167" s="86">
        <v>11162110</v>
      </c>
      <c r="MJM1167" s="86">
        <v>11162110</v>
      </c>
      <c r="MJN1167" s="86">
        <v>11162110</v>
      </c>
      <c r="MJO1167" s="86">
        <v>11162110</v>
      </c>
      <c r="MJP1167" s="86">
        <v>11162110</v>
      </c>
      <c r="MJQ1167" s="86">
        <v>11162110</v>
      </c>
      <c r="MJR1167" s="86">
        <v>11162110</v>
      </c>
      <c r="MJS1167" s="86">
        <v>11162110</v>
      </c>
      <c r="MJT1167" s="86">
        <v>11162110</v>
      </c>
      <c r="MJU1167" s="86">
        <v>11162110</v>
      </c>
      <c r="MJV1167" s="86">
        <v>11162110</v>
      </c>
      <c r="MJW1167" s="86">
        <v>11162110</v>
      </c>
      <c r="MJX1167" s="86">
        <v>11162110</v>
      </c>
      <c r="MJY1167" s="86">
        <v>11162110</v>
      </c>
      <c r="MJZ1167" s="86">
        <v>11162110</v>
      </c>
      <c r="MKA1167" s="86">
        <v>11162110</v>
      </c>
      <c r="MKB1167" s="86">
        <v>11162110</v>
      </c>
      <c r="MKC1167" s="86">
        <v>11162110</v>
      </c>
      <c r="MKD1167" s="86">
        <v>11162110</v>
      </c>
      <c r="MKE1167" s="86">
        <v>11162110</v>
      </c>
      <c r="MKF1167" s="86">
        <v>11162110</v>
      </c>
      <c r="MKG1167" s="86">
        <v>11162110</v>
      </c>
      <c r="MKH1167" s="86">
        <v>11162110</v>
      </c>
      <c r="MKI1167" s="86">
        <v>11162110</v>
      </c>
      <c r="MKJ1167" s="86">
        <v>11162110</v>
      </c>
      <c r="MKK1167" s="86">
        <v>11162110</v>
      </c>
      <c r="MKL1167" s="86">
        <v>11162110</v>
      </c>
      <c r="MKM1167" s="86">
        <v>11162110</v>
      </c>
      <c r="MKN1167" s="86">
        <v>11162110</v>
      </c>
      <c r="MKO1167" s="86">
        <v>11162110</v>
      </c>
      <c r="MKP1167" s="86">
        <v>11162110</v>
      </c>
      <c r="MKQ1167" s="86">
        <v>11162110</v>
      </c>
      <c r="MKR1167" s="86">
        <v>11162110</v>
      </c>
      <c r="MKS1167" s="86">
        <v>11162110</v>
      </c>
      <c r="MKT1167" s="86">
        <v>11162110</v>
      </c>
      <c r="MKU1167" s="86">
        <v>11162110</v>
      </c>
      <c r="MKV1167" s="86">
        <v>11162110</v>
      </c>
      <c r="MKW1167" s="86">
        <v>11162110</v>
      </c>
      <c r="MKX1167" s="86">
        <v>11162110</v>
      </c>
      <c r="MKY1167" s="86">
        <v>11162110</v>
      </c>
      <c r="MKZ1167" s="86">
        <v>11162110</v>
      </c>
      <c r="MLA1167" s="86">
        <v>11162110</v>
      </c>
      <c r="MLB1167" s="86">
        <v>11162110</v>
      </c>
      <c r="MLC1167" s="86">
        <v>11162110</v>
      </c>
      <c r="MLD1167" s="86">
        <v>11162110</v>
      </c>
      <c r="MLE1167" s="86">
        <v>11162110</v>
      </c>
      <c r="MLF1167" s="86">
        <v>11162110</v>
      </c>
      <c r="MLG1167" s="86">
        <v>11162110</v>
      </c>
      <c r="MLH1167" s="86">
        <v>11162110</v>
      </c>
      <c r="MLI1167" s="86">
        <v>11162110</v>
      </c>
      <c r="MLJ1167" s="86">
        <v>11162110</v>
      </c>
      <c r="MLK1167" s="86">
        <v>11162110</v>
      </c>
      <c r="MLL1167" s="86">
        <v>11162110</v>
      </c>
      <c r="MLM1167" s="86">
        <v>11162110</v>
      </c>
      <c r="MLN1167" s="86">
        <v>11162110</v>
      </c>
      <c r="MLO1167" s="86">
        <v>11162110</v>
      </c>
      <c r="MLP1167" s="86">
        <v>11162110</v>
      </c>
      <c r="MLQ1167" s="86">
        <v>11162110</v>
      </c>
      <c r="MLR1167" s="86">
        <v>11162110</v>
      </c>
      <c r="MLS1167" s="86">
        <v>11162110</v>
      </c>
      <c r="MLT1167" s="86">
        <v>11162110</v>
      </c>
      <c r="MLU1167" s="86">
        <v>11162110</v>
      </c>
      <c r="MLV1167" s="86">
        <v>11162110</v>
      </c>
      <c r="MLW1167" s="86">
        <v>11162110</v>
      </c>
      <c r="MLX1167" s="86">
        <v>11162110</v>
      </c>
      <c r="MLY1167" s="86">
        <v>11162110</v>
      </c>
      <c r="MLZ1167" s="86">
        <v>11162110</v>
      </c>
      <c r="MMA1167" s="86">
        <v>11162110</v>
      </c>
      <c r="MMB1167" s="86">
        <v>11162110</v>
      </c>
      <c r="MMC1167" s="86">
        <v>11162110</v>
      </c>
      <c r="MMD1167" s="86">
        <v>11162110</v>
      </c>
      <c r="MME1167" s="86">
        <v>11162110</v>
      </c>
      <c r="MMF1167" s="86">
        <v>11162110</v>
      </c>
      <c r="MMG1167" s="86">
        <v>11162110</v>
      </c>
      <c r="MMH1167" s="86">
        <v>11162110</v>
      </c>
      <c r="MMI1167" s="86">
        <v>11162110</v>
      </c>
      <c r="MMJ1167" s="86">
        <v>11162110</v>
      </c>
      <c r="MMK1167" s="86">
        <v>11162110</v>
      </c>
      <c r="MML1167" s="86">
        <v>11162110</v>
      </c>
      <c r="MMM1167" s="86">
        <v>11162110</v>
      </c>
      <c r="MMN1167" s="86">
        <v>11162110</v>
      </c>
      <c r="MMO1167" s="86">
        <v>11162110</v>
      </c>
      <c r="MMP1167" s="86">
        <v>11162110</v>
      </c>
      <c r="MMQ1167" s="86">
        <v>11162110</v>
      </c>
      <c r="MMR1167" s="86">
        <v>11162110</v>
      </c>
      <c r="MMS1167" s="86">
        <v>11162110</v>
      </c>
      <c r="MMT1167" s="86">
        <v>11162110</v>
      </c>
      <c r="MMU1167" s="86">
        <v>11162110</v>
      </c>
      <c r="MMV1167" s="86">
        <v>11162110</v>
      </c>
      <c r="MMW1167" s="86">
        <v>11162110</v>
      </c>
      <c r="MMX1167" s="86">
        <v>11162110</v>
      </c>
      <c r="MMY1167" s="86">
        <v>11162110</v>
      </c>
      <c r="MMZ1167" s="86">
        <v>11162110</v>
      </c>
      <c r="MNA1167" s="86">
        <v>11162110</v>
      </c>
      <c r="MNB1167" s="86">
        <v>11162110</v>
      </c>
      <c r="MNC1167" s="86">
        <v>11162110</v>
      </c>
      <c r="MND1167" s="86">
        <v>11162110</v>
      </c>
      <c r="MNE1167" s="86">
        <v>11162110</v>
      </c>
      <c r="MNF1167" s="86">
        <v>11162110</v>
      </c>
      <c r="MNG1167" s="86">
        <v>11162110</v>
      </c>
      <c r="MNH1167" s="86">
        <v>11162110</v>
      </c>
      <c r="MNI1167" s="86">
        <v>11162110</v>
      </c>
      <c r="MNJ1167" s="86">
        <v>11162110</v>
      </c>
      <c r="MNK1167" s="86">
        <v>11162110</v>
      </c>
      <c r="MNL1167" s="86">
        <v>11162110</v>
      </c>
      <c r="MNM1167" s="86">
        <v>11162110</v>
      </c>
      <c r="MNN1167" s="86">
        <v>11162110</v>
      </c>
      <c r="MNO1167" s="86">
        <v>11162110</v>
      </c>
      <c r="MNP1167" s="86">
        <v>11162110</v>
      </c>
      <c r="MNQ1167" s="86">
        <v>11162110</v>
      </c>
      <c r="MNR1167" s="86">
        <v>11162110</v>
      </c>
      <c r="MNS1167" s="86">
        <v>11162110</v>
      </c>
      <c r="MNT1167" s="86">
        <v>11162110</v>
      </c>
      <c r="MNU1167" s="86">
        <v>11162110</v>
      </c>
      <c r="MNV1167" s="86">
        <v>11162110</v>
      </c>
      <c r="MNW1167" s="86">
        <v>11162110</v>
      </c>
      <c r="MNX1167" s="86">
        <v>11162110</v>
      </c>
      <c r="MNY1167" s="86">
        <v>11162110</v>
      </c>
      <c r="MNZ1167" s="86">
        <v>11162110</v>
      </c>
      <c r="MOA1167" s="86">
        <v>11162110</v>
      </c>
      <c r="MOB1167" s="86">
        <v>11162110</v>
      </c>
      <c r="MOC1167" s="86">
        <v>11162110</v>
      </c>
      <c r="MOD1167" s="86">
        <v>11162110</v>
      </c>
      <c r="MOE1167" s="86">
        <v>11162110</v>
      </c>
      <c r="MOF1167" s="86">
        <v>11162110</v>
      </c>
      <c r="MOG1167" s="86">
        <v>11162110</v>
      </c>
      <c r="MOH1167" s="86">
        <v>11162110</v>
      </c>
      <c r="MOI1167" s="86">
        <v>11162110</v>
      </c>
      <c r="MOJ1167" s="86">
        <v>11162110</v>
      </c>
      <c r="MOK1167" s="86">
        <v>11162110</v>
      </c>
      <c r="MOL1167" s="86">
        <v>11162110</v>
      </c>
      <c r="MOM1167" s="86">
        <v>11162110</v>
      </c>
      <c r="MON1167" s="86">
        <v>11162110</v>
      </c>
      <c r="MOO1167" s="86">
        <v>11162110</v>
      </c>
      <c r="MOP1167" s="86">
        <v>11162110</v>
      </c>
      <c r="MOQ1167" s="86">
        <v>11162110</v>
      </c>
      <c r="MOR1167" s="86">
        <v>11162110</v>
      </c>
      <c r="MOS1167" s="86">
        <v>11162110</v>
      </c>
      <c r="MOT1167" s="86">
        <v>11162110</v>
      </c>
      <c r="MOU1167" s="86">
        <v>11162110</v>
      </c>
      <c r="MOV1167" s="86">
        <v>11162110</v>
      </c>
      <c r="MOW1167" s="86">
        <v>11162110</v>
      </c>
      <c r="MOX1167" s="86">
        <v>11162110</v>
      </c>
      <c r="MOY1167" s="86">
        <v>11162110</v>
      </c>
      <c r="MOZ1167" s="86">
        <v>11162110</v>
      </c>
      <c r="MPA1167" s="86">
        <v>11162110</v>
      </c>
      <c r="MPB1167" s="86">
        <v>11162110</v>
      </c>
      <c r="MPC1167" s="86">
        <v>11162110</v>
      </c>
      <c r="MPD1167" s="86">
        <v>11162110</v>
      </c>
      <c r="MPE1167" s="86">
        <v>11162110</v>
      </c>
      <c r="MPF1167" s="86">
        <v>11162110</v>
      </c>
      <c r="MPG1167" s="86">
        <v>11162110</v>
      </c>
      <c r="MPH1167" s="86">
        <v>11162110</v>
      </c>
      <c r="MPI1167" s="86">
        <v>11162110</v>
      </c>
      <c r="MPJ1167" s="86">
        <v>11162110</v>
      </c>
      <c r="MPK1167" s="86">
        <v>11162110</v>
      </c>
      <c r="MPL1167" s="86">
        <v>11162110</v>
      </c>
      <c r="MPM1167" s="86">
        <v>11162110</v>
      </c>
      <c r="MPN1167" s="86">
        <v>11162110</v>
      </c>
      <c r="MPO1167" s="86">
        <v>11162110</v>
      </c>
      <c r="MPP1167" s="86">
        <v>11162110</v>
      </c>
      <c r="MPQ1167" s="86">
        <v>11162110</v>
      </c>
      <c r="MPR1167" s="86">
        <v>11162110</v>
      </c>
      <c r="MPS1167" s="86">
        <v>11162110</v>
      </c>
      <c r="MPT1167" s="86">
        <v>11162110</v>
      </c>
      <c r="MPU1167" s="86">
        <v>11162110</v>
      </c>
      <c r="MPV1167" s="86">
        <v>11162110</v>
      </c>
      <c r="MPW1167" s="86">
        <v>11162110</v>
      </c>
      <c r="MPX1167" s="86">
        <v>11162110</v>
      </c>
      <c r="MPY1167" s="86">
        <v>11162110</v>
      </c>
      <c r="MPZ1167" s="86">
        <v>11162110</v>
      </c>
      <c r="MQA1167" s="86">
        <v>11162110</v>
      </c>
      <c r="MQB1167" s="86">
        <v>11162110</v>
      </c>
      <c r="MQC1167" s="86">
        <v>11162110</v>
      </c>
      <c r="MQD1167" s="86">
        <v>11162110</v>
      </c>
      <c r="MQE1167" s="86">
        <v>11162110</v>
      </c>
      <c r="MQF1167" s="86">
        <v>11162110</v>
      </c>
      <c r="MQG1167" s="86">
        <v>11162110</v>
      </c>
      <c r="MQH1167" s="86">
        <v>11162110</v>
      </c>
      <c r="MQI1167" s="86">
        <v>11162110</v>
      </c>
      <c r="MQJ1167" s="86">
        <v>11162110</v>
      </c>
      <c r="MQK1167" s="86">
        <v>11162110</v>
      </c>
      <c r="MQL1167" s="86">
        <v>11162110</v>
      </c>
      <c r="MQM1167" s="86">
        <v>11162110</v>
      </c>
      <c r="MQN1167" s="86">
        <v>11162110</v>
      </c>
      <c r="MQO1167" s="86">
        <v>11162110</v>
      </c>
      <c r="MQP1167" s="86">
        <v>11162110</v>
      </c>
      <c r="MQQ1167" s="86">
        <v>11162110</v>
      </c>
      <c r="MQR1167" s="86">
        <v>11162110</v>
      </c>
      <c r="MQS1167" s="86">
        <v>11162110</v>
      </c>
      <c r="MQT1167" s="86">
        <v>11162110</v>
      </c>
      <c r="MQU1167" s="86">
        <v>11162110</v>
      </c>
      <c r="MQV1167" s="86">
        <v>11162110</v>
      </c>
      <c r="MQW1167" s="86">
        <v>11162110</v>
      </c>
      <c r="MQX1167" s="86">
        <v>11162110</v>
      </c>
      <c r="MQY1167" s="86">
        <v>11162110</v>
      </c>
      <c r="MQZ1167" s="86">
        <v>11162110</v>
      </c>
      <c r="MRA1167" s="86">
        <v>11162110</v>
      </c>
      <c r="MRB1167" s="86">
        <v>11162110</v>
      </c>
      <c r="MRC1167" s="86">
        <v>11162110</v>
      </c>
      <c r="MRD1167" s="86">
        <v>11162110</v>
      </c>
      <c r="MRE1167" s="86">
        <v>11162110</v>
      </c>
      <c r="MRF1167" s="86">
        <v>11162110</v>
      </c>
      <c r="MRG1167" s="86">
        <v>11162110</v>
      </c>
      <c r="MRH1167" s="86">
        <v>11162110</v>
      </c>
      <c r="MRI1167" s="86">
        <v>11162110</v>
      </c>
      <c r="MRJ1167" s="86">
        <v>11162110</v>
      </c>
      <c r="MRK1167" s="86">
        <v>11162110</v>
      </c>
      <c r="MRL1167" s="86">
        <v>11162110</v>
      </c>
      <c r="MRM1167" s="86">
        <v>11162110</v>
      </c>
      <c r="MRN1167" s="86">
        <v>11162110</v>
      </c>
      <c r="MRO1167" s="86">
        <v>11162110</v>
      </c>
      <c r="MRP1167" s="86">
        <v>11162110</v>
      </c>
      <c r="MRQ1167" s="86">
        <v>11162110</v>
      </c>
      <c r="MRR1167" s="86">
        <v>11162110</v>
      </c>
      <c r="MRS1167" s="86">
        <v>11162110</v>
      </c>
      <c r="MRT1167" s="86">
        <v>11162110</v>
      </c>
      <c r="MRU1167" s="86">
        <v>11162110</v>
      </c>
      <c r="MRV1167" s="86">
        <v>11162110</v>
      </c>
      <c r="MRW1167" s="86">
        <v>11162110</v>
      </c>
      <c r="MRX1167" s="86">
        <v>11162110</v>
      </c>
      <c r="MRY1167" s="86">
        <v>11162110</v>
      </c>
      <c r="MRZ1167" s="86">
        <v>11162110</v>
      </c>
      <c r="MSA1167" s="86">
        <v>11162110</v>
      </c>
      <c r="MSB1167" s="86">
        <v>11162110</v>
      </c>
      <c r="MSC1167" s="86">
        <v>11162110</v>
      </c>
      <c r="MSD1167" s="86">
        <v>11162110</v>
      </c>
      <c r="MSE1167" s="86">
        <v>11162110</v>
      </c>
      <c r="MSF1167" s="86">
        <v>11162110</v>
      </c>
      <c r="MSG1167" s="86">
        <v>11162110</v>
      </c>
      <c r="MSH1167" s="86">
        <v>11162110</v>
      </c>
      <c r="MSI1167" s="86">
        <v>11162110</v>
      </c>
      <c r="MSJ1167" s="86">
        <v>11162110</v>
      </c>
      <c r="MSK1167" s="86">
        <v>11162110</v>
      </c>
      <c r="MSL1167" s="86">
        <v>11162110</v>
      </c>
      <c r="MSM1167" s="86">
        <v>11162110</v>
      </c>
      <c r="MSN1167" s="86">
        <v>11162110</v>
      </c>
      <c r="MSO1167" s="86">
        <v>11162110</v>
      </c>
      <c r="MSP1167" s="86">
        <v>11162110</v>
      </c>
      <c r="MSQ1167" s="86">
        <v>11162110</v>
      </c>
      <c r="MSR1167" s="86">
        <v>11162110</v>
      </c>
      <c r="MSS1167" s="86">
        <v>11162110</v>
      </c>
      <c r="MST1167" s="86">
        <v>11162110</v>
      </c>
      <c r="MSU1167" s="86">
        <v>11162110</v>
      </c>
      <c r="MSV1167" s="86">
        <v>11162110</v>
      </c>
      <c r="MSW1167" s="86">
        <v>11162110</v>
      </c>
      <c r="MSX1167" s="86">
        <v>11162110</v>
      </c>
      <c r="MSY1167" s="86">
        <v>11162110</v>
      </c>
      <c r="MSZ1167" s="86">
        <v>11162110</v>
      </c>
      <c r="MTA1167" s="86">
        <v>11162110</v>
      </c>
      <c r="MTB1167" s="86">
        <v>11162110</v>
      </c>
      <c r="MTC1167" s="86">
        <v>11162110</v>
      </c>
      <c r="MTD1167" s="86">
        <v>11162110</v>
      </c>
      <c r="MTE1167" s="86">
        <v>11162110</v>
      </c>
      <c r="MTF1167" s="86">
        <v>11162110</v>
      </c>
      <c r="MTG1167" s="86">
        <v>11162110</v>
      </c>
      <c r="MTH1167" s="86">
        <v>11162110</v>
      </c>
      <c r="MTI1167" s="86">
        <v>11162110</v>
      </c>
      <c r="MTJ1167" s="86">
        <v>11162110</v>
      </c>
      <c r="MTK1167" s="86">
        <v>11162110</v>
      </c>
      <c r="MTL1167" s="86">
        <v>11162110</v>
      </c>
      <c r="MTM1167" s="86">
        <v>11162110</v>
      </c>
      <c r="MTN1167" s="86">
        <v>11162110</v>
      </c>
      <c r="MTO1167" s="86">
        <v>11162110</v>
      </c>
      <c r="MTP1167" s="86">
        <v>11162110</v>
      </c>
      <c r="MTQ1167" s="86">
        <v>11162110</v>
      </c>
      <c r="MTR1167" s="86">
        <v>11162110</v>
      </c>
      <c r="MTS1167" s="86">
        <v>11162110</v>
      </c>
      <c r="MTT1167" s="86">
        <v>11162110</v>
      </c>
      <c r="MTU1167" s="86">
        <v>11162110</v>
      </c>
      <c r="MTV1167" s="86">
        <v>11162110</v>
      </c>
      <c r="MTW1167" s="86">
        <v>11162110</v>
      </c>
      <c r="MTX1167" s="86">
        <v>11162110</v>
      </c>
      <c r="MTY1167" s="86">
        <v>11162110</v>
      </c>
      <c r="MTZ1167" s="86">
        <v>11162110</v>
      </c>
      <c r="MUA1167" s="86">
        <v>11162110</v>
      </c>
      <c r="MUB1167" s="86">
        <v>11162110</v>
      </c>
      <c r="MUC1167" s="86">
        <v>11162110</v>
      </c>
      <c r="MUD1167" s="86">
        <v>11162110</v>
      </c>
      <c r="MUE1167" s="86">
        <v>11162110</v>
      </c>
      <c r="MUF1167" s="86">
        <v>11162110</v>
      </c>
      <c r="MUG1167" s="86">
        <v>11162110</v>
      </c>
      <c r="MUH1167" s="86">
        <v>11162110</v>
      </c>
      <c r="MUI1167" s="86">
        <v>11162110</v>
      </c>
      <c r="MUJ1167" s="86">
        <v>11162110</v>
      </c>
      <c r="MUK1167" s="86">
        <v>11162110</v>
      </c>
      <c r="MUL1167" s="86">
        <v>11162110</v>
      </c>
      <c r="MUM1167" s="86">
        <v>11162110</v>
      </c>
      <c r="MUN1167" s="86">
        <v>11162110</v>
      </c>
      <c r="MUO1167" s="86">
        <v>11162110</v>
      </c>
      <c r="MUP1167" s="86">
        <v>11162110</v>
      </c>
      <c r="MUQ1167" s="86">
        <v>11162110</v>
      </c>
      <c r="MUR1167" s="86">
        <v>11162110</v>
      </c>
      <c r="MUS1167" s="86">
        <v>11162110</v>
      </c>
      <c r="MUT1167" s="86">
        <v>11162110</v>
      </c>
      <c r="MUU1167" s="86">
        <v>11162110</v>
      </c>
      <c r="MUV1167" s="86">
        <v>11162110</v>
      </c>
      <c r="MUW1167" s="86">
        <v>11162110</v>
      </c>
      <c r="MUX1167" s="86">
        <v>11162110</v>
      </c>
      <c r="MUY1167" s="86">
        <v>11162110</v>
      </c>
      <c r="MUZ1167" s="86">
        <v>11162110</v>
      </c>
      <c r="MVA1167" s="86">
        <v>11162110</v>
      </c>
      <c r="MVB1167" s="86">
        <v>11162110</v>
      </c>
      <c r="MVC1167" s="86">
        <v>11162110</v>
      </c>
      <c r="MVD1167" s="86">
        <v>11162110</v>
      </c>
      <c r="MVE1167" s="86">
        <v>11162110</v>
      </c>
      <c r="MVF1167" s="86">
        <v>11162110</v>
      </c>
      <c r="MVG1167" s="86">
        <v>11162110</v>
      </c>
      <c r="MVH1167" s="86">
        <v>11162110</v>
      </c>
      <c r="MVI1167" s="86">
        <v>11162110</v>
      </c>
      <c r="MVJ1167" s="86">
        <v>11162110</v>
      </c>
      <c r="MVK1167" s="86">
        <v>11162110</v>
      </c>
      <c r="MVL1167" s="86">
        <v>11162110</v>
      </c>
      <c r="MVM1167" s="86">
        <v>11162110</v>
      </c>
      <c r="MVN1167" s="86">
        <v>11162110</v>
      </c>
      <c r="MVO1167" s="86">
        <v>11162110</v>
      </c>
      <c r="MVP1167" s="86">
        <v>11162110</v>
      </c>
      <c r="MVQ1167" s="86">
        <v>11162110</v>
      </c>
      <c r="MVR1167" s="86">
        <v>11162110</v>
      </c>
      <c r="MVS1167" s="86">
        <v>11162110</v>
      </c>
      <c r="MVT1167" s="86">
        <v>11162110</v>
      </c>
      <c r="MVU1167" s="86">
        <v>11162110</v>
      </c>
      <c r="MVV1167" s="86">
        <v>11162110</v>
      </c>
      <c r="MVW1167" s="86">
        <v>11162110</v>
      </c>
      <c r="MVX1167" s="86">
        <v>11162110</v>
      </c>
      <c r="MVY1167" s="86">
        <v>11162110</v>
      </c>
      <c r="MVZ1167" s="86">
        <v>11162110</v>
      </c>
      <c r="MWA1167" s="86">
        <v>11162110</v>
      </c>
      <c r="MWB1167" s="86">
        <v>11162110</v>
      </c>
      <c r="MWC1167" s="86">
        <v>11162110</v>
      </c>
      <c r="MWD1167" s="86">
        <v>11162110</v>
      </c>
      <c r="MWE1167" s="86">
        <v>11162110</v>
      </c>
      <c r="MWF1167" s="86">
        <v>11162110</v>
      </c>
      <c r="MWG1167" s="86">
        <v>11162110</v>
      </c>
      <c r="MWH1167" s="86">
        <v>11162110</v>
      </c>
      <c r="MWI1167" s="86">
        <v>11162110</v>
      </c>
      <c r="MWJ1167" s="86">
        <v>11162110</v>
      </c>
      <c r="MWK1167" s="86">
        <v>11162110</v>
      </c>
      <c r="MWL1167" s="86">
        <v>11162110</v>
      </c>
      <c r="MWM1167" s="86">
        <v>11162110</v>
      </c>
      <c r="MWN1167" s="86">
        <v>11162110</v>
      </c>
      <c r="MWO1167" s="86">
        <v>11162110</v>
      </c>
      <c r="MWP1167" s="86">
        <v>11162110</v>
      </c>
      <c r="MWQ1167" s="86">
        <v>11162110</v>
      </c>
      <c r="MWR1167" s="86">
        <v>11162110</v>
      </c>
      <c r="MWS1167" s="86">
        <v>11162110</v>
      </c>
      <c r="MWT1167" s="86">
        <v>11162110</v>
      </c>
      <c r="MWU1167" s="86">
        <v>11162110</v>
      </c>
      <c r="MWV1167" s="86">
        <v>11162110</v>
      </c>
      <c r="MWW1167" s="86">
        <v>11162110</v>
      </c>
      <c r="MWX1167" s="86">
        <v>11162110</v>
      </c>
      <c r="MWY1167" s="86">
        <v>11162110</v>
      </c>
      <c r="MWZ1167" s="86">
        <v>11162110</v>
      </c>
      <c r="MXA1167" s="86">
        <v>11162110</v>
      </c>
      <c r="MXB1167" s="86">
        <v>11162110</v>
      </c>
      <c r="MXC1167" s="86">
        <v>11162110</v>
      </c>
      <c r="MXD1167" s="86">
        <v>11162110</v>
      </c>
      <c r="MXE1167" s="86">
        <v>11162110</v>
      </c>
      <c r="MXF1167" s="86">
        <v>11162110</v>
      </c>
      <c r="MXG1167" s="86">
        <v>11162110</v>
      </c>
      <c r="MXH1167" s="86">
        <v>11162110</v>
      </c>
      <c r="MXI1167" s="86">
        <v>11162110</v>
      </c>
      <c r="MXJ1167" s="86">
        <v>11162110</v>
      </c>
      <c r="MXK1167" s="86">
        <v>11162110</v>
      </c>
      <c r="MXL1167" s="86">
        <v>11162110</v>
      </c>
      <c r="MXM1167" s="86">
        <v>11162110</v>
      </c>
      <c r="MXN1167" s="86">
        <v>11162110</v>
      </c>
      <c r="MXO1167" s="86">
        <v>11162110</v>
      </c>
      <c r="MXP1167" s="86">
        <v>11162110</v>
      </c>
      <c r="MXQ1167" s="86">
        <v>11162110</v>
      </c>
      <c r="MXR1167" s="86">
        <v>11162110</v>
      </c>
      <c r="MXS1167" s="86">
        <v>11162110</v>
      </c>
      <c r="MXT1167" s="86">
        <v>11162110</v>
      </c>
      <c r="MXU1167" s="86">
        <v>11162110</v>
      </c>
      <c r="MXV1167" s="86">
        <v>11162110</v>
      </c>
      <c r="MXW1167" s="86">
        <v>11162110</v>
      </c>
      <c r="MXX1167" s="86">
        <v>11162110</v>
      </c>
      <c r="MXY1167" s="86">
        <v>11162110</v>
      </c>
      <c r="MXZ1167" s="86">
        <v>11162110</v>
      </c>
      <c r="MYA1167" s="86">
        <v>11162110</v>
      </c>
      <c r="MYB1167" s="86">
        <v>11162110</v>
      </c>
      <c r="MYC1167" s="86">
        <v>11162110</v>
      </c>
      <c r="MYD1167" s="86">
        <v>11162110</v>
      </c>
      <c r="MYE1167" s="86">
        <v>11162110</v>
      </c>
      <c r="MYF1167" s="86">
        <v>11162110</v>
      </c>
      <c r="MYG1167" s="86">
        <v>11162110</v>
      </c>
      <c r="MYH1167" s="86">
        <v>11162110</v>
      </c>
      <c r="MYI1167" s="86">
        <v>11162110</v>
      </c>
      <c r="MYJ1167" s="86">
        <v>11162110</v>
      </c>
      <c r="MYK1167" s="86">
        <v>11162110</v>
      </c>
      <c r="MYL1167" s="86">
        <v>11162110</v>
      </c>
      <c r="MYM1167" s="86">
        <v>11162110</v>
      </c>
      <c r="MYN1167" s="86">
        <v>11162110</v>
      </c>
      <c r="MYO1167" s="86">
        <v>11162110</v>
      </c>
      <c r="MYP1167" s="86">
        <v>11162110</v>
      </c>
      <c r="MYQ1167" s="86">
        <v>11162110</v>
      </c>
      <c r="MYR1167" s="86">
        <v>11162110</v>
      </c>
      <c r="MYS1167" s="86">
        <v>11162110</v>
      </c>
      <c r="MYT1167" s="86">
        <v>11162110</v>
      </c>
      <c r="MYU1167" s="86">
        <v>11162110</v>
      </c>
      <c r="MYV1167" s="86">
        <v>11162110</v>
      </c>
      <c r="MYW1167" s="86">
        <v>11162110</v>
      </c>
      <c r="MYX1167" s="86">
        <v>11162110</v>
      </c>
      <c r="MYY1167" s="86">
        <v>11162110</v>
      </c>
      <c r="MYZ1167" s="86">
        <v>11162110</v>
      </c>
      <c r="MZA1167" s="86">
        <v>11162110</v>
      </c>
      <c r="MZB1167" s="86">
        <v>11162110</v>
      </c>
      <c r="MZC1167" s="86">
        <v>11162110</v>
      </c>
      <c r="MZD1167" s="86">
        <v>11162110</v>
      </c>
      <c r="MZE1167" s="86">
        <v>11162110</v>
      </c>
      <c r="MZF1167" s="86">
        <v>11162110</v>
      </c>
      <c r="MZG1167" s="86">
        <v>11162110</v>
      </c>
      <c r="MZH1167" s="86">
        <v>11162110</v>
      </c>
      <c r="MZI1167" s="86">
        <v>11162110</v>
      </c>
      <c r="MZJ1167" s="86">
        <v>11162110</v>
      </c>
      <c r="MZK1167" s="86">
        <v>11162110</v>
      </c>
      <c r="MZL1167" s="86">
        <v>11162110</v>
      </c>
      <c r="MZM1167" s="86">
        <v>11162110</v>
      </c>
      <c r="MZN1167" s="86">
        <v>11162110</v>
      </c>
      <c r="MZO1167" s="86">
        <v>11162110</v>
      </c>
      <c r="MZP1167" s="86">
        <v>11162110</v>
      </c>
      <c r="MZQ1167" s="86">
        <v>11162110</v>
      </c>
      <c r="MZR1167" s="86">
        <v>11162110</v>
      </c>
      <c r="MZS1167" s="86">
        <v>11162110</v>
      </c>
      <c r="MZT1167" s="86">
        <v>11162110</v>
      </c>
      <c r="MZU1167" s="86">
        <v>11162110</v>
      </c>
      <c r="MZV1167" s="86">
        <v>11162110</v>
      </c>
      <c r="MZW1167" s="86">
        <v>11162110</v>
      </c>
      <c r="MZX1167" s="86">
        <v>11162110</v>
      </c>
      <c r="MZY1167" s="86">
        <v>11162110</v>
      </c>
      <c r="MZZ1167" s="86">
        <v>11162110</v>
      </c>
      <c r="NAA1167" s="86">
        <v>11162110</v>
      </c>
      <c r="NAB1167" s="86">
        <v>11162110</v>
      </c>
      <c r="NAC1167" s="86">
        <v>11162110</v>
      </c>
      <c r="NAD1167" s="86">
        <v>11162110</v>
      </c>
      <c r="NAE1167" s="86">
        <v>11162110</v>
      </c>
      <c r="NAF1167" s="86">
        <v>11162110</v>
      </c>
      <c r="NAG1167" s="86">
        <v>11162110</v>
      </c>
      <c r="NAH1167" s="86">
        <v>11162110</v>
      </c>
      <c r="NAI1167" s="86">
        <v>11162110</v>
      </c>
      <c r="NAJ1167" s="86">
        <v>11162110</v>
      </c>
      <c r="NAK1167" s="86">
        <v>11162110</v>
      </c>
      <c r="NAL1167" s="86">
        <v>11162110</v>
      </c>
      <c r="NAM1167" s="86">
        <v>11162110</v>
      </c>
      <c r="NAN1167" s="86">
        <v>11162110</v>
      </c>
      <c r="NAO1167" s="86">
        <v>11162110</v>
      </c>
      <c r="NAP1167" s="86">
        <v>11162110</v>
      </c>
      <c r="NAQ1167" s="86">
        <v>11162110</v>
      </c>
      <c r="NAR1167" s="86">
        <v>11162110</v>
      </c>
      <c r="NAS1167" s="86">
        <v>11162110</v>
      </c>
      <c r="NAT1167" s="86">
        <v>11162110</v>
      </c>
      <c r="NAU1167" s="86">
        <v>11162110</v>
      </c>
      <c r="NAV1167" s="86">
        <v>11162110</v>
      </c>
      <c r="NAW1167" s="86">
        <v>11162110</v>
      </c>
      <c r="NAX1167" s="86">
        <v>11162110</v>
      </c>
      <c r="NAY1167" s="86">
        <v>11162110</v>
      </c>
      <c r="NAZ1167" s="86">
        <v>11162110</v>
      </c>
      <c r="NBA1167" s="86">
        <v>11162110</v>
      </c>
      <c r="NBB1167" s="86">
        <v>11162110</v>
      </c>
      <c r="NBC1167" s="86">
        <v>11162110</v>
      </c>
      <c r="NBD1167" s="86">
        <v>11162110</v>
      </c>
      <c r="NBE1167" s="86">
        <v>11162110</v>
      </c>
      <c r="NBF1167" s="86">
        <v>11162110</v>
      </c>
      <c r="NBG1167" s="86">
        <v>11162110</v>
      </c>
      <c r="NBH1167" s="86">
        <v>11162110</v>
      </c>
      <c r="NBI1167" s="86">
        <v>11162110</v>
      </c>
      <c r="NBJ1167" s="86">
        <v>11162110</v>
      </c>
      <c r="NBK1167" s="86">
        <v>11162110</v>
      </c>
      <c r="NBL1167" s="86">
        <v>11162110</v>
      </c>
      <c r="NBM1167" s="86">
        <v>11162110</v>
      </c>
      <c r="NBN1167" s="86">
        <v>11162110</v>
      </c>
      <c r="NBO1167" s="86">
        <v>11162110</v>
      </c>
      <c r="NBP1167" s="86">
        <v>11162110</v>
      </c>
      <c r="NBQ1167" s="86">
        <v>11162110</v>
      </c>
      <c r="NBR1167" s="86">
        <v>11162110</v>
      </c>
      <c r="NBS1167" s="86">
        <v>11162110</v>
      </c>
      <c r="NBT1167" s="86">
        <v>11162110</v>
      </c>
      <c r="NBU1167" s="86">
        <v>11162110</v>
      </c>
      <c r="NBV1167" s="86">
        <v>11162110</v>
      </c>
      <c r="NBW1167" s="86">
        <v>11162110</v>
      </c>
      <c r="NBX1167" s="86">
        <v>11162110</v>
      </c>
      <c r="NBY1167" s="86">
        <v>11162110</v>
      </c>
      <c r="NBZ1167" s="86">
        <v>11162110</v>
      </c>
      <c r="NCA1167" s="86">
        <v>11162110</v>
      </c>
      <c r="NCB1167" s="86">
        <v>11162110</v>
      </c>
      <c r="NCC1167" s="86">
        <v>11162110</v>
      </c>
      <c r="NCD1167" s="86">
        <v>11162110</v>
      </c>
      <c r="NCE1167" s="86">
        <v>11162110</v>
      </c>
      <c r="NCF1167" s="86">
        <v>11162110</v>
      </c>
      <c r="NCG1167" s="86">
        <v>11162110</v>
      </c>
      <c r="NCH1167" s="86">
        <v>11162110</v>
      </c>
      <c r="NCI1167" s="86">
        <v>11162110</v>
      </c>
      <c r="NCJ1167" s="86">
        <v>11162110</v>
      </c>
      <c r="NCK1167" s="86">
        <v>11162110</v>
      </c>
      <c r="NCL1167" s="86">
        <v>11162110</v>
      </c>
      <c r="NCM1167" s="86">
        <v>11162110</v>
      </c>
      <c r="NCN1167" s="86">
        <v>11162110</v>
      </c>
      <c r="NCO1167" s="86">
        <v>11162110</v>
      </c>
      <c r="NCP1167" s="86">
        <v>11162110</v>
      </c>
      <c r="NCQ1167" s="86">
        <v>11162110</v>
      </c>
      <c r="NCR1167" s="86">
        <v>11162110</v>
      </c>
      <c r="NCS1167" s="86">
        <v>11162110</v>
      </c>
      <c r="NCT1167" s="86">
        <v>11162110</v>
      </c>
      <c r="NCU1167" s="86">
        <v>11162110</v>
      </c>
      <c r="NCV1167" s="86">
        <v>11162110</v>
      </c>
      <c r="NCW1167" s="86">
        <v>11162110</v>
      </c>
      <c r="NCX1167" s="86">
        <v>11162110</v>
      </c>
      <c r="NCY1167" s="86">
        <v>11162110</v>
      </c>
      <c r="NCZ1167" s="86">
        <v>11162110</v>
      </c>
      <c r="NDA1167" s="86">
        <v>11162110</v>
      </c>
      <c r="NDB1167" s="86">
        <v>11162110</v>
      </c>
      <c r="NDC1167" s="86">
        <v>11162110</v>
      </c>
      <c r="NDD1167" s="86">
        <v>11162110</v>
      </c>
      <c r="NDE1167" s="86">
        <v>11162110</v>
      </c>
      <c r="NDF1167" s="86">
        <v>11162110</v>
      </c>
      <c r="NDG1167" s="86">
        <v>11162110</v>
      </c>
      <c r="NDH1167" s="86">
        <v>11162110</v>
      </c>
      <c r="NDI1167" s="86">
        <v>11162110</v>
      </c>
      <c r="NDJ1167" s="86">
        <v>11162110</v>
      </c>
      <c r="NDK1167" s="86">
        <v>11162110</v>
      </c>
      <c r="NDL1167" s="86">
        <v>11162110</v>
      </c>
      <c r="NDM1167" s="86">
        <v>11162110</v>
      </c>
      <c r="NDN1167" s="86">
        <v>11162110</v>
      </c>
      <c r="NDO1167" s="86">
        <v>11162110</v>
      </c>
      <c r="NDP1167" s="86">
        <v>11162110</v>
      </c>
      <c r="NDQ1167" s="86">
        <v>11162110</v>
      </c>
      <c r="NDR1167" s="86">
        <v>11162110</v>
      </c>
      <c r="NDS1167" s="86">
        <v>11162110</v>
      </c>
      <c r="NDT1167" s="86">
        <v>11162110</v>
      </c>
      <c r="NDU1167" s="86">
        <v>11162110</v>
      </c>
      <c r="NDV1167" s="86">
        <v>11162110</v>
      </c>
      <c r="NDW1167" s="86">
        <v>11162110</v>
      </c>
      <c r="NDX1167" s="86">
        <v>11162110</v>
      </c>
      <c r="NDY1167" s="86">
        <v>11162110</v>
      </c>
      <c r="NDZ1167" s="86">
        <v>11162110</v>
      </c>
      <c r="NEA1167" s="86">
        <v>11162110</v>
      </c>
      <c r="NEB1167" s="86">
        <v>11162110</v>
      </c>
      <c r="NEC1167" s="86">
        <v>11162110</v>
      </c>
      <c r="NED1167" s="86">
        <v>11162110</v>
      </c>
      <c r="NEE1167" s="86">
        <v>11162110</v>
      </c>
      <c r="NEF1167" s="86">
        <v>11162110</v>
      </c>
      <c r="NEG1167" s="86">
        <v>11162110</v>
      </c>
      <c r="NEH1167" s="86">
        <v>11162110</v>
      </c>
      <c r="NEI1167" s="86">
        <v>11162110</v>
      </c>
      <c r="NEJ1167" s="86">
        <v>11162110</v>
      </c>
      <c r="NEK1167" s="86">
        <v>11162110</v>
      </c>
      <c r="NEL1167" s="86">
        <v>11162110</v>
      </c>
      <c r="NEM1167" s="86">
        <v>11162110</v>
      </c>
      <c r="NEN1167" s="86">
        <v>11162110</v>
      </c>
      <c r="NEO1167" s="86">
        <v>11162110</v>
      </c>
      <c r="NEP1167" s="86">
        <v>11162110</v>
      </c>
      <c r="NEQ1167" s="86">
        <v>11162110</v>
      </c>
      <c r="NER1167" s="86">
        <v>11162110</v>
      </c>
      <c r="NES1167" s="86">
        <v>11162110</v>
      </c>
      <c r="NET1167" s="86">
        <v>11162110</v>
      </c>
      <c r="NEU1167" s="86">
        <v>11162110</v>
      </c>
      <c r="NEV1167" s="86">
        <v>11162110</v>
      </c>
      <c r="NEW1167" s="86">
        <v>11162110</v>
      </c>
      <c r="NEX1167" s="86">
        <v>11162110</v>
      </c>
      <c r="NEY1167" s="86">
        <v>11162110</v>
      </c>
      <c r="NEZ1167" s="86">
        <v>11162110</v>
      </c>
      <c r="NFA1167" s="86">
        <v>11162110</v>
      </c>
      <c r="NFB1167" s="86">
        <v>11162110</v>
      </c>
      <c r="NFC1167" s="86">
        <v>11162110</v>
      </c>
      <c r="NFD1167" s="86">
        <v>11162110</v>
      </c>
      <c r="NFE1167" s="86">
        <v>11162110</v>
      </c>
      <c r="NFF1167" s="86">
        <v>11162110</v>
      </c>
      <c r="NFG1167" s="86">
        <v>11162110</v>
      </c>
      <c r="NFH1167" s="86">
        <v>11162110</v>
      </c>
      <c r="NFI1167" s="86">
        <v>11162110</v>
      </c>
      <c r="NFJ1167" s="86">
        <v>11162110</v>
      </c>
      <c r="NFK1167" s="86">
        <v>11162110</v>
      </c>
      <c r="NFL1167" s="86">
        <v>11162110</v>
      </c>
      <c r="NFM1167" s="86">
        <v>11162110</v>
      </c>
      <c r="NFN1167" s="86">
        <v>11162110</v>
      </c>
      <c r="NFO1167" s="86">
        <v>11162110</v>
      </c>
      <c r="NFP1167" s="86">
        <v>11162110</v>
      </c>
      <c r="NFQ1167" s="86">
        <v>11162110</v>
      </c>
      <c r="NFR1167" s="86">
        <v>11162110</v>
      </c>
      <c r="NFS1167" s="86">
        <v>11162110</v>
      </c>
      <c r="NFT1167" s="86">
        <v>11162110</v>
      </c>
      <c r="NFU1167" s="86">
        <v>11162110</v>
      </c>
      <c r="NFV1167" s="86">
        <v>11162110</v>
      </c>
      <c r="NFW1167" s="86">
        <v>11162110</v>
      </c>
      <c r="NFX1167" s="86">
        <v>11162110</v>
      </c>
      <c r="NFY1167" s="86">
        <v>11162110</v>
      </c>
      <c r="NFZ1167" s="86">
        <v>11162110</v>
      </c>
      <c r="NGA1167" s="86">
        <v>11162110</v>
      </c>
      <c r="NGB1167" s="86">
        <v>11162110</v>
      </c>
      <c r="NGC1167" s="86">
        <v>11162110</v>
      </c>
      <c r="NGD1167" s="86">
        <v>11162110</v>
      </c>
      <c r="NGE1167" s="86">
        <v>11162110</v>
      </c>
      <c r="NGF1167" s="86">
        <v>11162110</v>
      </c>
      <c r="NGG1167" s="86">
        <v>11162110</v>
      </c>
      <c r="NGH1167" s="86">
        <v>11162110</v>
      </c>
      <c r="NGI1167" s="86">
        <v>11162110</v>
      </c>
      <c r="NGJ1167" s="86">
        <v>11162110</v>
      </c>
      <c r="NGK1167" s="86">
        <v>11162110</v>
      </c>
      <c r="NGL1167" s="86">
        <v>11162110</v>
      </c>
      <c r="NGM1167" s="86">
        <v>11162110</v>
      </c>
      <c r="NGN1167" s="86">
        <v>11162110</v>
      </c>
      <c r="NGO1167" s="86">
        <v>11162110</v>
      </c>
      <c r="NGP1167" s="86">
        <v>11162110</v>
      </c>
      <c r="NGQ1167" s="86">
        <v>11162110</v>
      </c>
      <c r="NGR1167" s="86">
        <v>11162110</v>
      </c>
      <c r="NGS1167" s="86">
        <v>11162110</v>
      </c>
      <c r="NGT1167" s="86">
        <v>11162110</v>
      </c>
      <c r="NGU1167" s="86">
        <v>11162110</v>
      </c>
      <c r="NGV1167" s="86">
        <v>11162110</v>
      </c>
      <c r="NGW1167" s="86">
        <v>11162110</v>
      </c>
      <c r="NGX1167" s="86">
        <v>11162110</v>
      </c>
      <c r="NGY1167" s="86">
        <v>11162110</v>
      </c>
      <c r="NGZ1167" s="86">
        <v>11162110</v>
      </c>
      <c r="NHA1167" s="86">
        <v>11162110</v>
      </c>
      <c r="NHB1167" s="86">
        <v>11162110</v>
      </c>
      <c r="NHC1167" s="86">
        <v>11162110</v>
      </c>
      <c r="NHD1167" s="86">
        <v>11162110</v>
      </c>
      <c r="NHE1167" s="86">
        <v>11162110</v>
      </c>
      <c r="NHF1167" s="86">
        <v>11162110</v>
      </c>
      <c r="NHG1167" s="86">
        <v>11162110</v>
      </c>
      <c r="NHH1167" s="86">
        <v>11162110</v>
      </c>
      <c r="NHI1167" s="86">
        <v>11162110</v>
      </c>
      <c r="NHJ1167" s="86">
        <v>11162110</v>
      </c>
      <c r="NHK1167" s="86">
        <v>11162110</v>
      </c>
      <c r="NHL1167" s="86">
        <v>11162110</v>
      </c>
      <c r="NHM1167" s="86">
        <v>11162110</v>
      </c>
      <c r="NHN1167" s="86">
        <v>11162110</v>
      </c>
      <c r="NHO1167" s="86">
        <v>11162110</v>
      </c>
      <c r="NHP1167" s="86">
        <v>11162110</v>
      </c>
      <c r="NHQ1167" s="86">
        <v>11162110</v>
      </c>
      <c r="NHR1167" s="86">
        <v>11162110</v>
      </c>
      <c r="NHS1167" s="86">
        <v>11162110</v>
      </c>
      <c r="NHT1167" s="86">
        <v>11162110</v>
      </c>
      <c r="NHU1167" s="86">
        <v>11162110</v>
      </c>
      <c r="NHV1167" s="86">
        <v>11162110</v>
      </c>
      <c r="NHW1167" s="86">
        <v>11162110</v>
      </c>
      <c r="NHX1167" s="86">
        <v>11162110</v>
      </c>
      <c r="NHY1167" s="86">
        <v>11162110</v>
      </c>
      <c r="NHZ1167" s="86">
        <v>11162110</v>
      </c>
      <c r="NIA1167" s="86">
        <v>11162110</v>
      </c>
      <c r="NIB1167" s="86">
        <v>11162110</v>
      </c>
      <c r="NIC1167" s="86">
        <v>11162110</v>
      </c>
      <c r="NID1167" s="86">
        <v>11162110</v>
      </c>
      <c r="NIE1167" s="86">
        <v>11162110</v>
      </c>
      <c r="NIF1167" s="86">
        <v>11162110</v>
      </c>
      <c r="NIG1167" s="86">
        <v>11162110</v>
      </c>
      <c r="NIH1167" s="86">
        <v>11162110</v>
      </c>
      <c r="NII1167" s="86">
        <v>11162110</v>
      </c>
      <c r="NIJ1167" s="86">
        <v>11162110</v>
      </c>
      <c r="NIK1167" s="86">
        <v>11162110</v>
      </c>
      <c r="NIL1167" s="86">
        <v>11162110</v>
      </c>
      <c r="NIM1167" s="86">
        <v>11162110</v>
      </c>
      <c r="NIN1167" s="86">
        <v>11162110</v>
      </c>
      <c r="NIO1167" s="86">
        <v>11162110</v>
      </c>
      <c r="NIP1167" s="86">
        <v>11162110</v>
      </c>
      <c r="NIQ1167" s="86">
        <v>11162110</v>
      </c>
      <c r="NIR1167" s="86">
        <v>11162110</v>
      </c>
      <c r="NIS1167" s="86">
        <v>11162110</v>
      </c>
      <c r="NIT1167" s="86">
        <v>11162110</v>
      </c>
      <c r="NIU1167" s="86">
        <v>11162110</v>
      </c>
      <c r="NIV1167" s="86">
        <v>11162110</v>
      </c>
      <c r="NIW1167" s="86">
        <v>11162110</v>
      </c>
      <c r="NIX1167" s="86">
        <v>11162110</v>
      </c>
      <c r="NIY1167" s="86">
        <v>11162110</v>
      </c>
      <c r="NIZ1167" s="86">
        <v>11162110</v>
      </c>
      <c r="NJA1167" s="86">
        <v>11162110</v>
      </c>
      <c r="NJB1167" s="86">
        <v>11162110</v>
      </c>
      <c r="NJC1167" s="86">
        <v>11162110</v>
      </c>
      <c r="NJD1167" s="86">
        <v>11162110</v>
      </c>
      <c r="NJE1167" s="86">
        <v>11162110</v>
      </c>
      <c r="NJF1167" s="86">
        <v>11162110</v>
      </c>
      <c r="NJG1167" s="86">
        <v>11162110</v>
      </c>
      <c r="NJH1167" s="86">
        <v>11162110</v>
      </c>
      <c r="NJI1167" s="86">
        <v>11162110</v>
      </c>
      <c r="NJJ1167" s="86">
        <v>11162110</v>
      </c>
      <c r="NJK1167" s="86">
        <v>11162110</v>
      </c>
      <c r="NJL1167" s="86">
        <v>11162110</v>
      </c>
      <c r="NJM1167" s="86">
        <v>11162110</v>
      </c>
      <c r="NJN1167" s="86">
        <v>11162110</v>
      </c>
      <c r="NJO1167" s="86">
        <v>11162110</v>
      </c>
      <c r="NJP1167" s="86">
        <v>11162110</v>
      </c>
      <c r="NJQ1167" s="86">
        <v>11162110</v>
      </c>
      <c r="NJR1167" s="86">
        <v>11162110</v>
      </c>
      <c r="NJS1167" s="86">
        <v>11162110</v>
      </c>
      <c r="NJT1167" s="86">
        <v>11162110</v>
      </c>
      <c r="NJU1167" s="86">
        <v>11162110</v>
      </c>
      <c r="NJV1167" s="86">
        <v>11162110</v>
      </c>
      <c r="NJW1167" s="86">
        <v>11162110</v>
      </c>
      <c r="NJX1167" s="86">
        <v>11162110</v>
      </c>
      <c r="NJY1167" s="86">
        <v>11162110</v>
      </c>
      <c r="NJZ1167" s="86">
        <v>11162110</v>
      </c>
      <c r="NKA1167" s="86">
        <v>11162110</v>
      </c>
      <c r="NKB1167" s="86">
        <v>11162110</v>
      </c>
      <c r="NKC1167" s="86">
        <v>11162110</v>
      </c>
      <c r="NKD1167" s="86">
        <v>11162110</v>
      </c>
      <c r="NKE1167" s="86">
        <v>11162110</v>
      </c>
      <c r="NKF1167" s="86">
        <v>11162110</v>
      </c>
      <c r="NKG1167" s="86">
        <v>11162110</v>
      </c>
      <c r="NKH1167" s="86">
        <v>11162110</v>
      </c>
      <c r="NKI1167" s="86">
        <v>11162110</v>
      </c>
      <c r="NKJ1167" s="86">
        <v>11162110</v>
      </c>
      <c r="NKK1167" s="86">
        <v>11162110</v>
      </c>
      <c r="NKL1167" s="86">
        <v>11162110</v>
      </c>
      <c r="NKM1167" s="86">
        <v>11162110</v>
      </c>
      <c r="NKN1167" s="86">
        <v>11162110</v>
      </c>
      <c r="NKO1167" s="86">
        <v>11162110</v>
      </c>
      <c r="NKP1167" s="86">
        <v>11162110</v>
      </c>
      <c r="NKQ1167" s="86">
        <v>11162110</v>
      </c>
      <c r="NKR1167" s="86">
        <v>11162110</v>
      </c>
      <c r="NKS1167" s="86">
        <v>11162110</v>
      </c>
      <c r="NKT1167" s="86">
        <v>11162110</v>
      </c>
      <c r="NKU1167" s="86">
        <v>11162110</v>
      </c>
      <c r="NKV1167" s="86">
        <v>11162110</v>
      </c>
      <c r="NKW1167" s="86">
        <v>11162110</v>
      </c>
      <c r="NKX1167" s="86">
        <v>11162110</v>
      </c>
      <c r="NKY1167" s="86">
        <v>11162110</v>
      </c>
      <c r="NKZ1167" s="86">
        <v>11162110</v>
      </c>
      <c r="NLA1167" s="86">
        <v>11162110</v>
      </c>
      <c r="NLB1167" s="86">
        <v>11162110</v>
      </c>
      <c r="NLC1167" s="86">
        <v>11162110</v>
      </c>
      <c r="NLD1167" s="86">
        <v>11162110</v>
      </c>
      <c r="NLE1167" s="86">
        <v>11162110</v>
      </c>
      <c r="NLF1167" s="86">
        <v>11162110</v>
      </c>
      <c r="NLG1167" s="86">
        <v>11162110</v>
      </c>
      <c r="NLH1167" s="86">
        <v>11162110</v>
      </c>
      <c r="NLI1167" s="86">
        <v>11162110</v>
      </c>
      <c r="NLJ1167" s="86">
        <v>11162110</v>
      </c>
      <c r="NLK1167" s="86">
        <v>11162110</v>
      </c>
      <c r="NLL1167" s="86">
        <v>11162110</v>
      </c>
      <c r="NLM1167" s="86">
        <v>11162110</v>
      </c>
      <c r="NLN1167" s="86">
        <v>11162110</v>
      </c>
      <c r="NLO1167" s="86">
        <v>11162110</v>
      </c>
      <c r="NLP1167" s="86">
        <v>11162110</v>
      </c>
      <c r="NLQ1167" s="86">
        <v>11162110</v>
      </c>
      <c r="NLR1167" s="86">
        <v>11162110</v>
      </c>
      <c r="NLS1167" s="86">
        <v>11162110</v>
      </c>
      <c r="NLT1167" s="86">
        <v>11162110</v>
      </c>
      <c r="NLU1167" s="86">
        <v>11162110</v>
      </c>
      <c r="NLV1167" s="86">
        <v>11162110</v>
      </c>
      <c r="NLW1167" s="86">
        <v>11162110</v>
      </c>
      <c r="NLX1167" s="86">
        <v>11162110</v>
      </c>
      <c r="NLY1167" s="86">
        <v>11162110</v>
      </c>
      <c r="NLZ1167" s="86">
        <v>11162110</v>
      </c>
      <c r="NMA1167" s="86">
        <v>11162110</v>
      </c>
      <c r="NMB1167" s="86">
        <v>11162110</v>
      </c>
      <c r="NMC1167" s="86">
        <v>11162110</v>
      </c>
      <c r="NMD1167" s="86">
        <v>11162110</v>
      </c>
      <c r="NME1167" s="86">
        <v>11162110</v>
      </c>
      <c r="NMF1167" s="86">
        <v>11162110</v>
      </c>
      <c r="NMG1167" s="86">
        <v>11162110</v>
      </c>
      <c r="NMH1167" s="86">
        <v>11162110</v>
      </c>
      <c r="NMI1167" s="86">
        <v>11162110</v>
      </c>
      <c r="NMJ1167" s="86">
        <v>11162110</v>
      </c>
      <c r="NMK1167" s="86">
        <v>11162110</v>
      </c>
      <c r="NML1167" s="86">
        <v>11162110</v>
      </c>
      <c r="NMM1167" s="86">
        <v>11162110</v>
      </c>
      <c r="NMN1167" s="86">
        <v>11162110</v>
      </c>
      <c r="NMO1167" s="86">
        <v>11162110</v>
      </c>
      <c r="NMP1167" s="86">
        <v>11162110</v>
      </c>
      <c r="NMQ1167" s="86">
        <v>11162110</v>
      </c>
      <c r="NMR1167" s="86">
        <v>11162110</v>
      </c>
      <c r="NMS1167" s="86">
        <v>11162110</v>
      </c>
      <c r="NMT1167" s="86">
        <v>11162110</v>
      </c>
      <c r="NMU1167" s="86">
        <v>11162110</v>
      </c>
      <c r="NMV1167" s="86">
        <v>11162110</v>
      </c>
      <c r="NMW1167" s="86">
        <v>11162110</v>
      </c>
      <c r="NMX1167" s="86">
        <v>11162110</v>
      </c>
      <c r="NMY1167" s="86">
        <v>11162110</v>
      </c>
      <c r="NMZ1167" s="86">
        <v>11162110</v>
      </c>
      <c r="NNA1167" s="86">
        <v>11162110</v>
      </c>
      <c r="NNB1167" s="86">
        <v>11162110</v>
      </c>
      <c r="NNC1167" s="86">
        <v>11162110</v>
      </c>
      <c r="NND1167" s="86">
        <v>11162110</v>
      </c>
      <c r="NNE1167" s="86">
        <v>11162110</v>
      </c>
      <c r="NNF1167" s="86">
        <v>11162110</v>
      </c>
      <c r="NNG1167" s="86">
        <v>11162110</v>
      </c>
      <c r="NNH1167" s="86">
        <v>11162110</v>
      </c>
      <c r="NNI1167" s="86">
        <v>11162110</v>
      </c>
      <c r="NNJ1167" s="86">
        <v>11162110</v>
      </c>
      <c r="NNK1167" s="86">
        <v>11162110</v>
      </c>
      <c r="NNL1167" s="86">
        <v>11162110</v>
      </c>
      <c r="NNM1167" s="86">
        <v>11162110</v>
      </c>
      <c r="NNN1167" s="86">
        <v>11162110</v>
      </c>
      <c r="NNO1167" s="86">
        <v>11162110</v>
      </c>
      <c r="NNP1167" s="86">
        <v>11162110</v>
      </c>
      <c r="NNQ1167" s="86">
        <v>11162110</v>
      </c>
      <c r="NNR1167" s="86">
        <v>11162110</v>
      </c>
      <c r="NNS1167" s="86">
        <v>11162110</v>
      </c>
      <c r="NNT1167" s="86">
        <v>11162110</v>
      </c>
      <c r="NNU1167" s="86">
        <v>11162110</v>
      </c>
      <c r="NNV1167" s="86">
        <v>11162110</v>
      </c>
      <c r="NNW1167" s="86">
        <v>11162110</v>
      </c>
      <c r="NNX1167" s="86">
        <v>11162110</v>
      </c>
      <c r="NNY1167" s="86">
        <v>11162110</v>
      </c>
      <c r="NNZ1167" s="86">
        <v>11162110</v>
      </c>
      <c r="NOA1167" s="86">
        <v>11162110</v>
      </c>
      <c r="NOB1167" s="86">
        <v>11162110</v>
      </c>
      <c r="NOC1167" s="86">
        <v>11162110</v>
      </c>
      <c r="NOD1167" s="86">
        <v>11162110</v>
      </c>
      <c r="NOE1167" s="86">
        <v>11162110</v>
      </c>
      <c r="NOF1167" s="86">
        <v>11162110</v>
      </c>
      <c r="NOG1167" s="86">
        <v>11162110</v>
      </c>
      <c r="NOH1167" s="86">
        <v>11162110</v>
      </c>
      <c r="NOI1167" s="86">
        <v>11162110</v>
      </c>
      <c r="NOJ1167" s="86">
        <v>11162110</v>
      </c>
      <c r="NOK1167" s="86">
        <v>11162110</v>
      </c>
      <c r="NOL1167" s="86">
        <v>11162110</v>
      </c>
      <c r="NOM1167" s="86">
        <v>11162110</v>
      </c>
      <c r="NON1167" s="86">
        <v>11162110</v>
      </c>
      <c r="NOO1167" s="86">
        <v>11162110</v>
      </c>
      <c r="NOP1167" s="86">
        <v>11162110</v>
      </c>
      <c r="NOQ1167" s="86">
        <v>11162110</v>
      </c>
      <c r="NOR1167" s="86">
        <v>11162110</v>
      </c>
      <c r="NOS1167" s="86">
        <v>11162110</v>
      </c>
      <c r="NOT1167" s="86">
        <v>11162110</v>
      </c>
      <c r="NOU1167" s="86">
        <v>11162110</v>
      </c>
      <c r="NOV1167" s="86">
        <v>11162110</v>
      </c>
      <c r="NOW1167" s="86">
        <v>11162110</v>
      </c>
      <c r="NOX1167" s="86">
        <v>11162110</v>
      </c>
      <c r="NOY1167" s="86">
        <v>11162110</v>
      </c>
      <c r="NOZ1167" s="86">
        <v>11162110</v>
      </c>
      <c r="NPA1167" s="86">
        <v>11162110</v>
      </c>
      <c r="NPB1167" s="86">
        <v>11162110</v>
      </c>
      <c r="NPC1167" s="86">
        <v>11162110</v>
      </c>
      <c r="NPD1167" s="86">
        <v>11162110</v>
      </c>
      <c r="NPE1167" s="86">
        <v>11162110</v>
      </c>
      <c r="NPF1167" s="86">
        <v>11162110</v>
      </c>
      <c r="NPG1167" s="86">
        <v>11162110</v>
      </c>
      <c r="NPH1167" s="86">
        <v>11162110</v>
      </c>
      <c r="NPI1167" s="86">
        <v>11162110</v>
      </c>
      <c r="NPJ1167" s="86">
        <v>11162110</v>
      </c>
      <c r="NPK1167" s="86">
        <v>11162110</v>
      </c>
      <c r="NPL1167" s="86">
        <v>11162110</v>
      </c>
      <c r="NPM1167" s="86">
        <v>11162110</v>
      </c>
      <c r="NPN1167" s="86">
        <v>11162110</v>
      </c>
      <c r="NPO1167" s="86">
        <v>11162110</v>
      </c>
      <c r="NPP1167" s="86">
        <v>11162110</v>
      </c>
      <c r="NPQ1167" s="86">
        <v>11162110</v>
      </c>
      <c r="NPR1167" s="86">
        <v>11162110</v>
      </c>
      <c r="NPS1167" s="86">
        <v>11162110</v>
      </c>
      <c r="NPT1167" s="86">
        <v>11162110</v>
      </c>
      <c r="NPU1167" s="86">
        <v>11162110</v>
      </c>
      <c r="NPV1167" s="86">
        <v>11162110</v>
      </c>
      <c r="NPW1167" s="86">
        <v>11162110</v>
      </c>
      <c r="NPX1167" s="86">
        <v>11162110</v>
      </c>
      <c r="NPY1167" s="86">
        <v>11162110</v>
      </c>
      <c r="NPZ1167" s="86">
        <v>11162110</v>
      </c>
      <c r="NQA1167" s="86">
        <v>11162110</v>
      </c>
      <c r="NQB1167" s="86">
        <v>11162110</v>
      </c>
      <c r="NQC1167" s="86">
        <v>11162110</v>
      </c>
      <c r="NQD1167" s="86">
        <v>11162110</v>
      </c>
      <c r="NQE1167" s="86">
        <v>11162110</v>
      </c>
      <c r="NQF1167" s="86">
        <v>11162110</v>
      </c>
      <c r="NQG1167" s="86">
        <v>11162110</v>
      </c>
      <c r="NQH1167" s="86">
        <v>11162110</v>
      </c>
      <c r="NQI1167" s="86">
        <v>11162110</v>
      </c>
      <c r="NQJ1167" s="86">
        <v>11162110</v>
      </c>
      <c r="NQK1167" s="86">
        <v>11162110</v>
      </c>
      <c r="NQL1167" s="86">
        <v>11162110</v>
      </c>
      <c r="NQM1167" s="86">
        <v>11162110</v>
      </c>
      <c r="NQN1167" s="86">
        <v>11162110</v>
      </c>
      <c r="NQO1167" s="86">
        <v>11162110</v>
      </c>
      <c r="NQP1167" s="86">
        <v>11162110</v>
      </c>
      <c r="NQQ1167" s="86">
        <v>11162110</v>
      </c>
      <c r="NQR1167" s="86">
        <v>11162110</v>
      </c>
      <c r="NQS1167" s="86">
        <v>11162110</v>
      </c>
      <c r="NQT1167" s="86">
        <v>11162110</v>
      </c>
      <c r="NQU1167" s="86">
        <v>11162110</v>
      </c>
      <c r="NQV1167" s="86">
        <v>11162110</v>
      </c>
      <c r="NQW1167" s="86">
        <v>11162110</v>
      </c>
      <c r="NQX1167" s="86">
        <v>11162110</v>
      </c>
      <c r="NQY1167" s="86">
        <v>11162110</v>
      </c>
      <c r="NQZ1167" s="86">
        <v>11162110</v>
      </c>
      <c r="NRA1167" s="86">
        <v>11162110</v>
      </c>
      <c r="NRB1167" s="86">
        <v>11162110</v>
      </c>
      <c r="NRC1167" s="86">
        <v>11162110</v>
      </c>
      <c r="NRD1167" s="86">
        <v>11162110</v>
      </c>
      <c r="NRE1167" s="86">
        <v>11162110</v>
      </c>
      <c r="NRF1167" s="86">
        <v>11162110</v>
      </c>
      <c r="NRG1167" s="86">
        <v>11162110</v>
      </c>
      <c r="NRH1167" s="86">
        <v>11162110</v>
      </c>
      <c r="NRI1167" s="86">
        <v>11162110</v>
      </c>
      <c r="NRJ1167" s="86">
        <v>11162110</v>
      </c>
      <c r="NRK1167" s="86">
        <v>11162110</v>
      </c>
      <c r="NRL1167" s="86">
        <v>11162110</v>
      </c>
      <c r="NRM1167" s="86">
        <v>11162110</v>
      </c>
      <c r="NRN1167" s="86">
        <v>11162110</v>
      </c>
      <c r="NRO1167" s="86">
        <v>11162110</v>
      </c>
      <c r="NRP1167" s="86">
        <v>11162110</v>
      </c>
      <c r="NRQ1167" s="86">
        <v>11162110</v>
      </c>
      <c r="NRR1167" s="86">
        <v>11162110</v>
      </c>
      <c r="NRS1167" s="86">
        <v>11162110</v>
      </c>
      <c r="NRT1167" s="86">
        <v>11162110</v>
      </c>
      <c r="NRU1167" s="86">
        <v>11162110</v>
      </c>
      <c r="NRV1167" s="86">
        <v>11162110</v>
      </c>
      <c r="NRW1167" s="86">
        <v>11162110</v>
      </c>
      <c r="NRX1167" s="86">
        <v>11162110</v>
      </c>
      <c r="NRY1167" s="86">
        <v>11162110</v>
      </c>
      <c r="NRZ1167" s="86">
        <v>11162110</v>
      </c>
      <c r="NSA1167" s="86">
        <v>11162110</v>
      </c>
      <c r="NSB1167" s="86">
        <v>11162110</v>
      </c>
      <c r="NSC1167" s="86">
        <v>11162110</v>
      </c>
      <c r="NSD1167" s="86">
        <v>11162110</v>
      </c>
      <c r="NSE1167" s="86">
        <v>11162110</v>
      </c>
      <c r="NSF1167" s="86">
        <v>11162110</v>
      </c>
      <c r="NSG1167" s="86">
        <v>11162110</v>
      </c>
      <c r="NSH1167" s="86">
        <v>11162110</v>
      </c>
      <c r="NSI1167" s="86">
        <v>11162110</v>
      </c>
      <c r="NSJ1167" s="86">
        <v>11162110</v>
      </c>
      <c r="NSK1167" s="86">
        <v>11162110</v>
      </c>
      <c r="NSL1167" s="86">
        <v>11162110</v>
      </c>
      <c r="NSM1167" s="86">
        <v>11162110</v>
      </c>
      <c r="NSN1167" s="86">
        <v>11162110</v>
      </c>
      <c r="NSO1167" s="86">
        <v>11162110</v>
      </c>
      <c r="NSP1167" s="86">
        <v>11162110</v>
      </c>
      <c r="NSQ1167" s="86">
        <v>11162110</v>
      </c>
      <c r="NSR1167" s="86">
        <v>11162110</v>
      </c>
      <c r="NSS1167" s="86">
        <v>11162110</v>
      </c>
      <c r="NST1167" s="86">
        <v>11162110</v>
      </c>
      <c r="NSU1167" s="86">
        <v>11162110</v>
      </c>
      <c r="NSV1167" s="86">
        <v>11162110</v>
      </c>
      <c r="NSW1167" s="86">
        <v>11162110</v>
      </c>
      <c r="NSX1167" s="86">
        <v>11162110</v>
      </c>
      <c r="NSY1167" s="86">
        <v>11162110</v>
      </c>
      <c r="NSZ1167" s="86">
        <v>11162110</v>
      </c>
      <c r="NTA1167" s="86">
        <v>11162110</v>
      </c>
      <c r="NTB1167" s="86">
        <v>11162110</v>
      </c>
      <c r="NTC1167" s="86">
        <v>11162110</v>
      </c>
      <c r="NTD1167" s="86">
        <v>11162110</v>
      </c>
      <c r="NTE1167" s="86">
        <v>11162110</v>
      </c>
      <c r="NTF1167" s="86">
        <v>11162110</v>
      </c>
      <c r="NTG1167" s="86">
        <v>11162110</v>
      </c>
      <c r="NTH1167" s="86">
        <v>11162110</v>
      </c>
      <c r="NTI1167" s="86">
        <v>11162110</v>
      </c>
      <c r="NTJ1167" s="86">
        <v>11162110</v>
      </c>
      <c r="NTK1167" s="86">
        <v>11162110</v>
      </c>
      <c r="NTL1167" s="86">
        <v>11162110</v>
      </c>
      <c r="NTM1167" s="86">
        <v>11162110</v>
      </c>
      <c r="NTN1167" s="86">
        <v>11162110</v>
      </c>
      <c r="NTO1167" s="86">
        <v>11162110</v>
      </c>
      <c r="NTP1167" s="86">
        <v>11162110</v>
      </c>
      <c r="NTQ1167" s="86">
        <v>11162110</v>
      </c>
      <c r="NTR1167" s="86">
        <v>11162110</v>
      </c>
      <c r="NTS1167" s="86">
        <v>11162110</v>
      </c>
      <c r="NTT1167" s="86">
        <v>11162110</v>
      </c>
      <c r="NTU1167" s="86">
        <v>11162110</v>
      </c>
      <c r="NTV1167" s="86">
        <v>11162110</v>
      </c>
      <c r="NTW1167" s="86">
        <v>11162110</v>
      </c>
      <c r="NTX1167" s="86">
        <v>11162110</v>
      </c>
      <c r="NTY1167" s="86">
        <v>11162110</v>
      </c>
      <c r="NTZ1167" s="86">
        <v>11162110</v>
      </c>
      <c r="NUA1167" s="86">
        <v>11162110</v>
      </c>
      <c r="NUB1167" s="86">
        <v>11162110</v>
      </c>
      <c r="NUC1167" s="86">
        <v>11162110</v>
      </c>
      <c r="NUD1167" s="86">
        <v>11162110</v>
      </c>
      <c r="NUE1167" s="86">
        <v>11162110</v>
      </c>
      <c r="NUF1167" s="86">
        <v>11162110</v>
      </c>
      <c r="NUG1167" s="86">
        <v>11162110</v>
      </c>
      <c r="NUH1167" s="86">
        <v>11162110</v>
      </c>
      <c r="NUI1167" s="86">
        <v>11162110</v>
      </c>
      <c r="NUJ1167" s="86">
        <v>11162110</v>
      </c>
      <c r="NUK1167" s="86">
        <v>11162110</v>
      </c>
      <c r="NUL1167" s="86">
        <v>11162110</v>
      </c>
      <c r="NUM1167" s="86">
        <v>11162110</v>
      </c>
      <c r="NUN1167" s="86">
        <v>11162110</v>
      </c>
      <c r="NUO1167" s="86">
        <v>11162110</v>
      </c>
      <c r="NUP1167" s="86">
        <v>11162110</v>
      </c>
      <c r="NUQ1167" s="86">
        <v>11162110</v>
      </c>
      <c r="NUR1167" s="86">
        <v>11162110</v>
      </c>
      <c r="NUS1167" s="86">
        <v>11162110</v>
      </c>
      <c r="NUT1167" s="86">
        <v>11162110</v>
      </c>
      <c r="NUU1167" s="86">
        <v>11162110</v>
      </c>
      <c r="NUV1167" s="86">
        <v>11162110</v>
      </c>
      <c r="NUW1167" s="86">
        <v>11162110</v>
      </c>
      <c r="NUX1167" s="86">
        <v>11162110</v>
      </c>
      <c r="NUY1167" s="86">
        <v>11162110</v>
      </c>
      <c r="NUZ1167" s="86">
        <v>11162110</v>
      </c>
      <c r="NVA1167" s="86">
        <v>11162110</v>
      </c>
      <c r="NVB1167" s="86">
        <v>11162110</v>
      </c>
      <c r="NVC1167" s="86">
        <v>11162110</v>
      </c>
      <c r="NVD1167" s="86">
        <v>11162110</v>
      </c>
      <c r="NVE1167" s="86">
        <v>11162110</v>
      </c>
      <c r="NVF1167" s="86">
        <v>11162110</v>
      </c>
      <c r="NVG1167" s="86">
        <v>11162110</v>
      </c>
      <c r="NVH1167" s="86">
        <v>11162110</v>
      </c>
      <c r="NVI1167" s="86">
        <v>11162110</v>
      </c>
      <c r="NVJ1167" s="86">
        <v>11162110</v>
      </c>
      <c r="NVK1167" s="86">
        <v>11162110</v>
      </c>
      <c r="NVL1167" s="86">
        <v>11162110</v>
      </c>
      <c r="NVM1167" s="86">
        <v>11162110</v>
      </c>
      <c r="NVN1167" s="86">
        <v>11162110</v>
      </c>
      <c r="NVO1167" s="86">
        <v>11162110</v>
      </c>
      <c r="NVP1167" s="86">
        <v>11162110</v>
      </c>
      <c r="NVQ1167" s="86">
        <v>11162110</v>
      </c>
      <c r="NVR1167" s="86">
        <v>11162110</v>
      </c>
      <c r="NVS1167" s="86">
        <v>11162110</v>
      </c>
      <c r="NVT1167" s="86">
        <v>11162110</v>
      </c>
      <c r="NVU1167" s="86">
        <v>11162110</v>
      </c>
      <c r="NVV1167" s="86">
        <v>11162110</v>
      </c>
      <c r="NVW1167" s="86">
        <v>11162110</v>
      </c>
      <c r="NVX1167" s="86">
        <v>11162110</v>
      </c>
      <c r="NVY1167" s="86">
        <v>11162110</v>
      </c>
      <c r="NVZ1167" s="86">
        <v>11162110</v>
      </c>
      <c r="NWA1167" s="86">
        <v>11162110</v>
      </c>
      <c r="NWB1167" s="86">
        <v>11162110</v>
      </c>
      <c r="NWC1167" s="86">
        <v>11162110</v>
      </c>
      <c r="NWD1167" s="86">
        <v>11162110</v>
      </c>
      <c r="NWE1167" s="86">
        <v>11162110</v>
      </c>
      <c r="NWF1167" s="86">
        <v>11162110</v>
      </c>
      <c r="NWG1167" s="86">
        <v>11162110</v>
      </c>
      <c r="NWH1167" s="86">
        <v>11162110</v>
      </c>
      <c r="NWI1167" s="86">
        <v>11162110</v>
      </c>
      <c r="NWJ1167" s="86">
        <v>11162110</v>
      </c>
      <c r="NWK1167" s="86">
        <v>11162110</v>
      </c>
      <c r="NWL1167" s="86">
        <v>11162110</v>
      </c>
      <c r="NWM1167" s="86">
        <v>11162110</v>
      </c>
      <c r="NWN1167" s="86">
        <v>11162110</v>
      </c>
      <c r="NWO1167" s="86">
        <v>11162110</v>
      </c>
      <c r="NWP1167" s="86">
        <v>11162110</v>
      </c>
      <c r="NWQ1167" s="86">
        <v>11162110</v>
      </c>
      <c r="NWR1167" s="86">
        <v>11162110</v>
      </c>
      <c r="NWS1167" s="86">
        <v>11162110</v>
      </c>
      <c r="NWT1167" s="86">
        <v>11162110</v>
      </c>
      <c r="NWU1167" s="86">
        <v>11162110</v>
      </c>
      <c r="NWV1167" s="86">
        <v>11162110</v>
      </c>
      <c r="NWW1167" s="86">
        <v>11162110</v>
      </c>
      <c r="NWX1167" s="86">
        <v>11162110</v>
      </c>
      <c r="NWY1167" s="86">
        <v>11162110</v>
      </c>
      <c r="NWZ1167" s="86">
        <v>11162110</v>
      </c>
      <c r="NXA1167" s="86">
        <v>11162110</v>
      </c>
      <c r="NXB1167" s="86">
        <v>11162110</v>
      </c>
      <c r="NXC1167" s="86">
        <v>11162110</v>
      </c>
      <c r="NXD1167" s="86">
        <v>11162110</v>
      </c>
      <c r="NXE1167" s="86">
        <v>11162110</v>
      </c>
      <c r="NXF1167" s="86">
        <v>11162110</v>
      </c>
      <c r="NXG1167" s="86">
        <v>11162110</v>
      </c>
      <c r="NXH1167" s="86">
        <v>11162110</v>
      </c>
      <c r="NXI1167" s="86">
        <v>11162110</v>
      </c>
      <c r="NXJ1167" s="86">
        <v>11162110</v>
      </c>
      <c r="NXK1167" s="86">
        <v>11162110</v>
      </c>
      <c r="NXL1167" s="86">
        <v>11162110</v>
      </c>
      <c r="NXM1167" s="86">
        <v>11162110</v>
      </c>
      <c r="NXN1167" s="86">
        <v>11162110</v>
      </c>
      <c r="NXO1167" s="86">
        <v>11162110</v>
      </c>
      <c r="NXP1167" s="86">
        <v>11162110</v>
      </c>
      <c r="NXQ1167" s="86">
        <v>11162110</v>
      </c>
      <c r="NXR1167" s="86">
        <v>11162110</v>
      </c>
      <c r="NXS1167" s="86">
        <v>11162110</v>
      </c>
      <c r="NXT1167" s="86">
        <v>11162110</v>
      </c>
      <c r="NXU1167" s="86">
        <v>11162110</v>
      </c>
      <c r="NXV1167" s="86">
        <v>11162110</v>
      </c>
      <c r="NXW1167" s="86">
        <v>11162110</v>
      </c>
      <c r="NXX1167" s="86">
        <v>11162110</v>
      </c>
      <c r="NXY1167" s="86">
        <v>11162110</v>
      </c>
      <c r="NXZ1167" s="86">
        <v>11162110</v>
      </c>
      <c r="NYA1167" s="86">
        <v>11162110</v>
      </c>
      <c r="NYB1167" s="86">
        <v>11162110</v>
      </c>
      <c r="NYC1167" s="86">
        <v>11162110</v>
      </c>
      <c r="NYD1167" s="86">
        <v>11162110</v>
      </c>
      <c r="NYE1167" s="86">
        <v>11162110</v>
      </c>
      <c r="NYF1167" s="86">
        <v>11162110</v>
      </c>
      <c r="NYG1167" s="86">
        <v>11162110</v>
      </c>
      <c r="NYH1167" s="86">
        <v>11162110</v>
      </c>
      <c r="NYI1167" s="86">
        <v>11162110</v>
      </c>
      <c r="NYJ1167" s="86">
        <v>11162110</v>
      </c>
      <c r="NYK1167" s="86">
        <v>11162110</v>
      </c>
      <c r="NYL1167" s="86">
        <v>11162110</v>
      </c>
      <c r="NYM1167" s="86">
        <v>11162110</v>
      </c>
      <c r="NYN1167" s="86">
        <v>11162110</v>
      </c>
      <c r="NYO1167" s="86">
        <v>11162110</v>
      </c>
      <c r="NYP1167" s="86">
        <v>11162110</v>
      </c>
      <c r="NYQ1167" s="86">
        <v>11162110</v>
      </c>
      <c r="NYR1167" s="86">
        <v>11162110</v>
      </c>
      <c r="NYS1167" s="86">
        <v>11162110</v>
      </c>
      <c r="NYT1167" s="86">
        <v>11162110</v>
      </c>
      <c r="NYU1167" s="86">
        <v>11162110</v>
      </c>
      <c r="NYV1167" s="86">
        <v>11162110</v>
      </c>
      <c r="NYW1167" s="86">
        <v>11162110</v>
      </c>
      <c r="NYX1167" s="86">
        <v>11162110</v>
      </c>
      <c r="NYY1167" s="86">
        <v>11162110</v>
      </c>
      <c r="NYZ1167" s="86">
        <v>11162110</v>
      </c>
      <c r="NZA1167" s="86">
        <v>11162110</v>
      </c>
      <c r="NZB1167" s="86">
        <v>11162110</v>
      </c>
      <c r="NZC1167" s="86">
        <v>11162110</v>
      </c>
      <c r="NZD1167" s="86">
        <v>11162110</v>
      </c>
      <c r="NZE1167" s="86">
        <v>11162110</v>
      </c>
      <c r="NZF1167" s="86">
        <v>11162110</v>
      </c>
      <c r="NZG1167" s="86">
        <v>11162110</v>
      </c>
      <c r="NZH1167" s="86">
        <v>11162110</v>
      </c>
      <c r="NZI1167" s="86">
        <v>11162110</v>
      </c>
      <c r="NZJ1167" s="86">
        <v>11162110</v>
      </c>
      <c r="NZK1167" s="86">
        <v>11162110</v>
      </c>
      <c r="NZL1167" s="86">
        <v>11162110</v>
      </c>
      <c r="NZM1167" s="86">
        <v>11162110</v>
      </c>
      <c r="NZN1167" s="86">
        <v>11162110</v>
      </c>
      <c r="NZO1167" s="86">
        <v>11162110</v>
      </c>
      <c r="NZP1167" s="86">
        <v>11162110</v>
      </c>
      <c r="NZQ1167" s="86">
        <v>11162110</v>
      </c>
      <c r="NZR1167" s="86">
        <v>11162110</v>
      </c>
      <c r="NZS1167" s="86">
        <v>11162110</v>
      </c>
      <c r="NZT1167" s="86">
        <v>11162110</v>
      </c>
      <c r="NZU1167" s="86">
        <v>11162110</v>
      </c>
      <c r="NZV1167" s="86">
        <v>11162110</v>
      </c>
      <c r="NZW1167" s="86">
        <v>11162110</v>
      </c>
      <c r="NZX1167" s="86">
        <v>11162110</v>
      </c>
      <c r="NZY1167" s="86">
        <v>11162110</v>
      </c>
      <c r="NZZ1167" s="86">
        <v>11162110</v>
      </c>
      <c r="OAA1167" s="86">
        <v>11162110</v>
      </c>
      <c r="OAB1167" s="86">
        <v>11162110</v>
      </c>
      <c r="OAC1167" s="86">
        <v>11162110</v>
      </c>
      <c r="OAD1167" s="86">
        <v>11162110</v>
      </c>
      <c r="OAE1167" s="86">
        <v>11162110</v>
      </c>
      <c r="OAF1167" s="86">
        <v>11162110</v>
      </c>
      <c r="OAG1167" s="86">
        <v>11162110</v>
      </c>
      <c r="OAH1167" s="86">
        <v>11162110</v>
      </c>
      <c r="OAI1167" s="86">
        <v>11162110</v>
      </c>
      <c r="OAJ1167" s="86">
        <v>11162110</v>
      </c>
      <c r="OAK1167" s="86">
        <v>11162110</v>
      </c>
      <c r="OAL1167" s="86">
        <v>11162110</v>
      </c>
      <c r="OAM1167" s="86">
        <v>11162110</v>
      </c>
      <c r="OAN1167" s="86">
        <v>11162110</v>
      </c>
      <c r="OAO1167" s="86">
        <v>11162110</v>
      </c>
      <c r="OAP1167" s="86">
        <v>11162110</v>
      </c>
      <c r="OAQ1167" s="86">
        <v>11162110</v>
      </c>
      <c r="OAR1167" s="86">
        <v>11162110</v>
      </c>
      <c r="OAS1167" s="86">
        <v>11162110</v>
      </c>
      <c r="OAT1167" s="86">
        <v>11162110</v>
      </c>
      <c r="OAU1167" s="86">
        <v>11162110</v>
      </c>
      <c r="OAV1167" s="86">
        <v>11162110</v>
      </c>
      <c r="OAW1167" s="86">
        <v>11162110</v>
      </c>
      <c r="OAX1167" s="86">
        <v>11162110</v>
      </c>
      <c r="OAY1167" s="86">
        <v>11162110</v>
      </c>
      <c r="OAZ1167" s="86">
        <v>11162110</v>
      </c>
      <c r="OBA1167" s="86">
        <v>11162110</v>
      </c>
      <c r="OBB1167" s="86">
        <v>11162110</v>
      </c>
      <c r="OBC1167" s="86">
        <v>11162110</v>
      </c>
      <c r="OBD1167" s="86">
        <v>11162110</v>
      </c>
      <c r="OBE1167" s="86">
        <v>11162110</v>
      </c>
      <c r="OBF1167" s="86">
        <v>11162110</v>
      </c>
      <c r="OBG1167" s="86">
        <v>11162110</v>
      </c>
      <c r="OBH1167" s="86">
        <v>11162110</v>
      </c>
      <c r="OBI1167" s="86">
        <v>11162110</v>
      </c>
      <c r="OBJ1167" s="86">
        <v>11162110</v>
      </c>
      <c r="OBK1167" s="86">
        <v>11162110</v>
      </c>
      <c r="OBL1167" s="86">
        <v>11162110</v>
      </c>
      <c r="OBM1167" s="86">
        <v>11162110</v>
      </c>
      <c r="OBN1167" s="86">
        <v>11162110</v>
      </c>
      <c r="OBO1167" s="86">
        <v>11162110</v>
      </c>
      <c r="OBP1167" s="86">
        <v>11162110</v>
      </c>
      <c r="OBQ1167" s="86">
        <v>11162110</v>
      </c>
      <c r="OBR1167" s="86">
        <v>11162110</v>
      </c>
      <c r="OBS1167" s="86">
        <v>11162110</v>
      </c>
      <c r="OBT1167" s="86">
        <v>11162110</v>
      </c>
      <c r="OBU1167" s="86">
        <v>11162110</v>
      </c>
      <c r="OBV1167" s="86">
        <v>11162110</v>
      </c>
      <c r="OBW1167" s="86">
        <v>11162110</v>
      </c>
      <c r="OBX1167" s="86">
        <v>11162110</v>
      </c>
      <c r="OBY1167" s="86">
        <v>11162110</v>
      </c>
      <c r="OBZ1167" s="86">
        <v>11162110</v>
      </c>
      <c r="OCA1167" s="86">
        <v>11162110</v>
      </c>
      <c r="OCB1167" s="86">
        <v>11162110</v>
      </c>
      <c r="OCC1167" s="86">
        <v>11162110</v>
      </c>
      <c r="OCD1167" s="86">
        <v>11162110</v>
      </c>
      <c r="OCE1167" s="86">
        <v>11162110</v>
      </c>
      <c r="OCF1167" s="86">
        <v>11162110</v>
      </c>
      <c r="OCG1167" s="86">
        <v>11162110</v>
      </c>
      <c r="OCH1167" s="86">
        <v>11162110</v>
      </c>
      <c r="OCI1167" s="86">
        <v>11162110</v>
      </c>
      <c r="OCJ1167" s="86">
        <v>11162110</v>
      </c>
      <c r="OCK1167" s="86">
        <v>11162110</v>
      </c>
      <c r="OCL1167" s="86">
        <v>11162110</v>
      </c>
      <c r="OCM1167" s="86">
        <v>11162110</v>
      </c>
      <c r="OCN1167" s="86">
        <v>11162110</v>
      </c>
      <c r="OCO1167" s="86">
        <v>11162110</v>
      </c>
      <c r="OCP1167" s="86">
        <v>11162110</v>
      </c>
      <c r="OCQ1167" s="86">
        <v>11162110</v>
      </c>
      <c r="OCR1167" s="86">
        <v>11162110</v>
      </c>
      <c r="OCS1167" s="86">
        <v>11162110</v>
      </c>
      <c r="OCT1167" s="86">
        <v>11162110</v>
      </c>
      <c r="OCU1167" s="86">
        <v>11162110</v>
      </c>
      <c r="OCV1167" s="86">
        <v>11162110</v>
      </c>
      <c r="OCW1167" s="86">
        <v>11162110</v>
      </c>
      <c r="OCX1167" s="86">
        <v>11162110</v>
      </c>
      <c r="OCY1167" s="86">
        <v>11162110</v>
      </c>
      <c r="OCZ1167" s="86">
        <v>11162110</v>
      </c>
      <c r="ODA1167" s="86">
        <v>11162110</v>
      </c>
      <c r="ODB1167" s="86">
        <v>11162110</v>
      </c>
      <c r="ODC1167" s="86">
        <v>11162110</v>
      </c>
      <c r="ODD1167" s="86">
        <v>11162110</v>
      </c>
      <c r="ODE1167" s="86">
        <v>11162110</v>
      </c>
      <c r="ODF1167" s="86">
        <v>11162110</v>
      </c>
      <c r="ODG1167" s="86">
        <v>11162110</v>
      </c>
      <c r="ODH1167" s="86">
        <v>11162110</v>
      </c>
      <c r="ODI1167" s="86">
        <v>11162110</v>
      </c>
      <c r="ODJ1167" s="86">
        <v>11162110</v>
      </c>
      <c r="ODK1167" s="86">
        <v>11162110</v>
      </c>
      <c r="ODL1167" s="86">
        <v>11162110</v>
      </c>
      <c r="ODM1167" s="86">
        <v>11162110</v>
      </c>
      <c r="ODN1167" s="86">
        <v>11162110</v>
      </c>
      <c r="ODO1167" s="86">
        <v>11162110</v>
      </c>
      <c r="ODP1167" s="86">
        <v>11162110</v>
      </c>
      <c r="ODQ1167" s="86">
        <v>11162110</v>
      </c>
      <c r="ODR1167" s="86">
        <v>11162110</v>
      </c>
      <c r="ODS1167" s="86">
        <v>11162110</v>
      </c>
      <c r="ODT1167" s="86">
        <v>11162110</v>
      </c>
      <c r="ODU1167" s="86">
        <v>11162110</v>
      </c>
      <c r="ODV1167" s="86">
        <v>11162110</v>
      </c>
      <c r="ODW1167" s="86">
        <v>11162110</v>
      </c>
      <c r="ODX1167" s="86">
        <v>11162110</v>
      </c>
      <c r="ODY1167" s="86">
        <v>11162110</v>
      </c>
      <c r="ODZ1167" s="86">
        <v>11162110</v>
      </c>
      <c r="OEA1167" s="86">
        <v>11162110</v>
      </c>
      <c r="OEB1167" s="86">
        <v>11162110</v>
      </c>
      <c r="OEC1167" s="86">
        <v>11162110</v>
      </c>
      <c r="OED1167" s="86">
        <v>11162110</v>
      </c>
      <c r="OEE1167" s="86">
        <v>11162110</v>
      </c>
      <c r="OEF1167" s="86">
        <v>11162110</v>
      </c>
      <c r="OEG1167" s="86">
        <v>11162110</v>
      </c>
      <c r="OEH1167" s="86">
        <v>11162110</v>
      </c>
      <c r="OEI1167" s="86">
        <v>11162110</v>
      </c>
      <c r="OEJ1167" s="86">
        <v>11162110</v>
      </c>
      <c r="OEK1167" s="86">
        <v>11162110</v>
      </c>
      <c r="OEL1167" s="86">
        <v>11162110</v>
      </c>
      <c r="OEM1167" s="86">
        <v>11162110</v>
      </c>
      <c r="OEN1167" s="86">
        <v>11162110</v>
      </c>
      <c r="OEO1167" s="86">
        <v>11162110</v>
      </c>
      <c r="OEP1167" s="86">
        <v>11162110</v>
      </c>
      <c r="OEQ1167" s="86">
        <v>11162110</v>
      </c>
      <c r="OER1167" s="86">
        <v>11162110</v>
      </c>
      <c r="OES1167" s="86">
        <v>11162110</v>
      </c>
      <c r="OET1167" s="86">
        <v>11162110</v>
      </c>
      <c r="OEU1167" s="86">
        <v>11162110</v>
      </c>
      <c r="OEV1167" s="86">
        <v>11162110</v>
      </c>
      <c r="OEW1167" s="86">
        <v>11162110</v>
      </c>
      <c r="OEX1167" s="86">
        <v>11162110</v>
      </c>
      <c r="OEY1167" s="86">
        <v>11162110</v>
      </c>
      <c r="OEZ1167" s="86">
        <v>11162110</v>
      </c>
      <c r="OFA1167" s="86">
        <v>11162110</v>
      </c>
      <c r="OFB1167" s="86">
        <v>11162110</v>
      </c>
      <c r="OFC1167" s="86">
        <v>11162110</v>
      </c>
      <c r="OFD1167" s="86">
        <v>11162110</v>
      </c>
      <c r="OFE1167" s="86">
        <v>11162110</v>
      </c>
      <c r="OFF1167" s="86">
        <v>11162110</v>
      </c>
      <c r="OFG1167" s="86">
        <v>11162110</v>
      </c>
      <c r="OFH1167" s="86">
        <v>11162110</v>
      </c>
      <c r="OFI1167" s="86">
        <v>11162110</v>
      </c>
      <c r="OFJ1167" s="86">
        <v>11162110</v>
      </c>
      <c r="OFK1167" s="86">
        <v>11162110</v>
      </c>
      <c r="OFL1167" s="86">
        <v>11162110</v>
      </c>
      <c r="OFM1167" s="86">
        <v>11162110</v>
      </c>
      <c r="OFN1167" s="86">
        <v>11162110</v>
      </c>
      <c r="OFO1167" s="86">
        <v>11162110</v>
      </c>
      <c r="OFP1167" s="86">
        <v>11162110</v>
      </c>
      <c r="OFQ1167" s="86">
        <v>11162110</v>
      </c>
      <c r="OFR1167" s="86">
        <v>11162110</v>
      </c>
      <c r="OFS1167" s="86">
        <v>11162110</v>
      </c>
      <c r="OFT1167" s="86">
        <v>11162110</v>
      </c>
      <c r="OFU1167" s="86">
        <v>11162110</v>
      </c>
      <c r="OFV1167" s="86">
        <v>11162110</v>
      </c>
      <c r="OFW1167" s="86">
        <v>11162110</v>
      </c>
      <c r="OFX1167" s="86">
        <v>11162110</v>
      </c>
      <c r="OFY1167" s="86">
        <v>11162110</v>
      </c>
      <c r="OFZ1167" s="86">
        <v>11162110</v>
      </c>
      <c r="OGA1167" s="86">
        <v>11162110</v>
      </c>
      <c r="OGB1167" s="86">
        <v>11162110</v>
      </c>
      <c r="OGC1167" s="86">
        <v>11162110</v>
      </c>
      <c r="OGD1167" s="86">
        <v>11162110</v>
      </c>
      <c r="OGE1167" s="86">
        <v>11162110</v>
      </c>
      <c r="OGF1167" s="86">
        <v>11162110</v>
      </c>
      <c r="OGG1167" s="86">
        <v>11162110</v>
      </c>
      <c r="OGH1167" s="86">
        <v>11162110</v>
      </c>
      <c r="OGI1167" s="86">
        <v>11162110</v>
      </c>
      <c r="OGJ1167" s="86">
        <v>11162110</v>
      </c>
      <c r="OGK1167" s="86">
        <v>11162110</v>
      </c>
      <c r="OGL1167" s="86">
        <v>11162110</v>
      </c>
      <c r="OGM1167" s="86">
        <v>11162110</v>
      </c>
      <c r="OGN1167" s="86">
        <v>11162110</v>
      </c>
      <c r="OGO1167" s="86">
        <v>11162110</v>
      </c>
      <c r="OGP1167" s="86">
        <v>11162110</v>
      </c>
      <c r="OGQ1167" s="86">
        <v>11162110</v>
      </c>
      <c r="OGR1167" s="86">
        <v>11162110</v>
      </c>
      <c r="OGS1167" s="86">
        <v>11162110</v>
      </c>
      <c r="OGT1167" s="86">
        <v>11162110</v>
      </c>
      <c r="OGU1167" s="86">
        <v>11162110</v>
      </c>
      <c r="OGV1167" s="86">
        <v>11162110</v>
      </c>
      <c r="OGW1167" s="86">
        <v>11162110</v>
      </c>
      <c r="OGX1167" s="86">
        <v>11162110</v>
      </c>
      <c r="OGY1167" s="86">
        <v>11162110</v>
      </c>
      <c r="OGZ1167" s="86">
        <v>11162110</v>
      </c>
      <c r="OHA1167" s="86">
        <v>11162110</v>
      </c>
      <c r="OHB1167" s="86">
        <v>11162110</v>
      </c>
      <c r="OHC1167" s="86">
        <v>11162110</v>
      </c>
      <c r="OHD1167" s="86">
        <v>11162110</v>
      </c>
      <c r="OHE1167" s="86">
        <v>11162110</v>
      </c>
      <c r="OHF1167" s="86">
        <v>11162110</v>
      </c>
      <c r="OHG1167" s="86">
        <v>11162110</v>
      </c>
      <c r="OHH1167" s="86">
        <v>11162110</v>
      </c>
      <c r="OHI1167" s="86">
        <v>11162110</v>
      </c>
      <c r="OHJ1167" s="86">
        <v>11162110</v>
      </c>
      <c r="OHK1167" s="86">
        <v>11162110</v>
      </c>
      <c r="OHL1167" s="86">
        <v>11162110</v>
      </c>
      <c r="OHM1167" s="86">
        <v>11162110</v>
      </c>
      <c r="OHN1167" s="86">
        <v>11162110</v>
      </c>
      <c r="OHO1167" s="86">
        <v>11162110</v>
      </c>
      <c r="OHP1167" s="86">
        <v>11162110</v>
      </c>
      <c r="OHQ1167" s="86">
        <v>11162110</v>
      </c>
      <c r="OHR1167" s="86">
        <v>11162110</v>
      </c>
      <c r="OHS1167" s="86">
        <v>11162110</v>
      </c>
      <c r="OHT1167" s="86">
        <v>11162110</v>
      </c>
      <c r="OHU1167" s="86">
        <v>11162110</v>
      </c>
      <c r="OHV1167" s="86">
        <v>11162110</v>
      </c>
      <c r="OHW1167" s="86">
        <v>11162110</v>
      </c>
      <c r="OHX1167" s="86">
        <v>11162110</v>
      </c>
      <c r="OHY1167" s="86">
        <v>11162110</v>
      </c>
      <c r="OHZ1167" s="86">
        <v>11162110</v>
      </c>
      <c r="OIA1167" s="86">
        <v>11162110</v>
      </c>
      <c r="OIB1167" s="86">
        <v>11162110</v>
      </c>
      <c r="OIC1167" s="86">
        <v>11162110</v>
      </c>
      <c r="OID1167" s="86">
        <v>11162110</v>
      </c>
      <c r="OIE1167" s="86">
        <v>11162110</v>
      </c>
      <c r="OIF1167" s="86">
        <v>11162110</v>
      </c>
      <c r="OIG1167" s="86">
        <v>11162110</v>
      </c>
      <c r="OIH1167" s="86">
        <v>11162110</v>
      </c>
      <c r="OII1167" s="86">
        <v>11162110</v>
      </c>
      <c r="OIJ1167" s="86">
        <v>11162110</v>
      </c>
      <c r="OIK1167" s="86">
        <v>11162110</v>
      </c>
      <c r="OIL1167" s="86">
        <v>11162110</v>
      </c>
      <c r="OIM1167" s="86">
        <v>11162110</v>
      </c>
      <c r="OIN1167" s="86">
        <v>11162110</v>
      </c>
      <c r="OIO1167" s="86">
        <v>11162110</v>
      </c>
      <c r="OIP1167" s="86">
        <v>11162110</v>
      </c>
      <c r="OIQ1167" s="86">
        <v>11162110</v>
      </c>
      <c r="OIR1167" s="86">
        <v>11162110</v>
      </c>
      <c r="OIS1167" s="86">
        <v>11162110</v>
      </c>
      <c r="OIT1167" s="86">
        <v>11162110</v>
      </c>
      <c r="OIU1167" s="86">
        <v>11162110</v>
      </c>
      <c r="OIV1167" s="86">
        <v>11162110</v>
      </c>
      <c r="OIW1167" s="86">
        <v>11162110</v>
      </c>
      <c r="OIX1167" s="86">
        <v>11162110</v>
      </c>
      <c r="OIY1167" s="86">
        <v>11162110</v>
      </c>
      <c r="OIZ1167" s="86">
        <v>11162110</v>
      </c>
      <c r="OJA1167" s="86">
        <v>11162110</v>
      </c>
      <c r="OJB1167" s="86">
        <v>11162110</v>
      </c>
      <c r="OJC1167" s="86">
        <v>11162110</v>
      </c>
      <c r="OJD1167" s="86">
        <v>11162110</v>
      </c>
      <c r="OJE1167" s="86">
        <v>11162110</v>
      </c>
      <c r="OJF1167" s="86">
        <v>11162110</v>
      </c>
      <c r="OJG1167" s="86">
        <v>11162110</v>
      </c>
      <c r="OJH1167" s="86">
        <v>11162110</v>
      </c>
      <c r="OJI1167" s="86">
        <v>11162110</v>
      </c>
      <c r="OJJ1167" s="86">
        <v>11162110</v>
      </c>
      <c r="OJK1167" s="86">
        <v>11162110</v>
      </c>
      <c r="OJL1167" s="86">
        <v>11162110</v>
      </c>
      <c r="OJM1167" s="86">
        <v>11162110</v>
      </c>
      <c r="OJN1167" s="86">
        <v>11162110</v>
      </c>
      <c r="OJO1167" s="86">
        <v>11162110</v>
      </c>
      <c r="OJP1167" s="86">
        <v>11162110</v>
      </c>
      <c r="OJQ1167" s="86">
        <v>11162110</v>
      </c>
      <c r="OJR1167" s="86">
        <v>11162110</v>
      </c>
      <c r="OJS1167" s="86">
        <v>11162110</v>
      </c>
      <c r="OJT1167" s="86">
        <v>11162110</v>
      </c>
      <c r="OJU1167" s="86">
        <v>11162110</v>
      </c>
      <c r="OJV1167" s="86">
        <v>11162110</v>
      </c>
      <c r="OJW1167" s="86">
        <v>11162110</v>
      </c>
      <c r="OJX1167" s="86">
        <v>11162110</v>
      </c>
      <c r="OJY1167" s="86">
        <v>11162110</v>
      </c>
      <c r="OJZ1167" s="86">
        <v>11162110</v>
      </c>
      <c r="OKA1167" s="86">
        <v>11162110</v>
      </c>
      <c r="OKB1167" s="86">
        <v>11162110</v>
      </c>
      <c r="OKC1167" s="86">
        <v>11162110</v>
      </c>
      <c r="OKD1167" s="86">
        <v>11162110</v>
      </c>
      <c r="OKE1167" s="86">
        <v>11162110</v>
      </c>
      <c r="OKF1167" s="86">
        <v>11162110</v>
      </c>
      <c r="OKG1167" s="86">
        <v>11162110</v>
      </c>
      <c r="OKH1167" s="86">
        <v>11162110</v>
      </c>
      <c r="OKI1167" s="86">
        <v>11162110</v>
      </c>
      <c r="OKJ1167" s="86">
        <v>11162110</v>
      </c>
      <c r="OKK1167" s="86">
        <v>11162110</v>
      </c>
      <c r="OKL1167" s="86">
        <v>11162110</v>
      </c>
      <c r="OKM1167" s="86">
        <v>11162110</v>
      </c>
      <c r="OKN1167" s="86">
        <v>11162110</v>
      </c>
      <c r="OKO1167" s="86">
        <v>11162110</v>
      </c>
      <c r="OKP1167" s="86">
        <v>11162110</v>
      </c>
      <c r="OKQ1167" s="86">
        <v>11162110</v>
      </c>
      <c r="OKR1167" s="86">
        <v>11162110</v>
      </c>
      <c r="OKS1167" s="86">
        <v>11162110</v>
      </c>
      <c r="OKT1167" s="86">
        <v>11162110</v>
      </c>
      <c r="OKU1167" s="86">
        <v>11162110</v>
      </c>
      <c r="OKV1167" s="86">
        <v>11162110</v>
      </c>
      <c r="OKW1167" s="86">
        <v>11162110</v>
      </c>
      <c r="OKX1167" s="86">
        <v>11162110</v>
      </c>
      <c r="OKY1167" s="86">
        <v>11162110</v>
      </c>
      <c r="OKZ1167" s="86">
        <v>11162110</v>
      </c>
      <c r="OLA1167" s="86">
        <v>11162110</v>
      </c>
      <c r="OLB1167" s="86">
        <v>11162110</v>
      </c>
      <c r="OLC1167" s="86">
        <v>11162110</v>
      </c>
      <c r="OLD1167" s="86">
        <v>11162110</v>
      </c>
      <c r="OLE1167" s="86">
        <v>11162110</v>
      </c>
      <c r="OLF1167" s="86">
        <v>11162110</v>
      </c>
      <c r="OLG1167" s="86">
        <v>11162110</v>
      </c>
      <c r="OLH1167" s="86">
        <v>11162110</v>
      </c>
      <c r="OLI1167" s="86">
        <v>11162110</v>
      </c>
      <c r="OLJ1167" s="86">
        <v>11162110</v>
      </c>
      <c r="OLK1167" s="86">
        <v>11162110</v>
      </c>
      <c r="OLL1167" s="86">
        <v>11162110</v>
      </c>
      <c r="OLM1167" s="86">
        <v>11162110</v>
      </c>
      <c r="OLN1167" s="86">
        <v>11162110</v>
      </c>
      <c r="OLO1167" s="86">
        <v>11162110</v>
      </c>
      <c r="OLP1167" s="86">
        <v>11162110</v>
      </c>
      <c r="OLQ1167" s="86">
        <v>11162110</v>
      </c>
      <c r="OLR1167" s="86">
        <v>11162110</v>
      </c>
      <c r="OLS1167" s="86">
        <v>11162110</v>
      </c>
      <c r="OLT1167" s="86">
        <v>11162110</v>
      </c>
      <c r="OLU1167" s="86">
        <v>11162110</v>
      </c>
      <c r="OLV1167" s="86">
        <v>11162110</v>
      </c>
      <c r="OLW1167" s="86">
        <v>11162110</v>
      </c>
      <c r="OLX1167" s="86">
        <v>11162110</v>
      </c>
      <c r="OLY1167" s="86">
        <v>11162110</v>
      </c>
      <c r="OLZ1167" s="86">
        <v>11162110</v>
      </c>
      <c r="OMA1167" s="86">
        <v>11162110</v>
      </c>
      <c r="OMB1167" s="86">
        <v>11162110</v>
      </c>
      <c r="OMC1167" s="86">
        <v>11162110</v>
      </c>
      <c r="OMD1167" s="86">
        <v>11162110</v>
      </c>
      <c r="OME1167" s="86">
        <v>11162110</v>
      </c>
      <c r="OMF1167" s="86">
        <v>11162110</v>
      </c>
      <c r="OMG1167" s="86">
        <v>11162110</v>
      </c>
      <c r="OMH1167" s="86">
        <v>11162110</v>
      </c>
      <c r="OMI1167" s="86">
        <v>11162110</v>
      </c>
      <c r="OMJ1167" s="86">
        <v>11162110</v>
      </c>
      <c r="OMK1167" s="86">
        <v>11162110</v>
      </c>
      <c r="OML1167" s="86">
        <v>11162110</v>
      </c>
      <c r="OMM1167" s="86">
        <v>11162110</v>
      </c>
      <c r="OMN1167" s="86">
        <v>11162110</v>
      </c>
      <c r="OMO1167" s="86">
        <v>11162110</v>
      </c>
      <c r="OMP1167" s="86">
        <v>11162110</v>
      </c>
      <c r="OMQ1167" s="86">
        <v>11162110</v>
      </c>
      <c r="OMR1167" s="86">
        <v>11162110</v>
      </c>
      <c r="OMS1167" s="86">
        <v>11162110</v>
      </c>
      <c r="OMT1167" s="86">
        <v>11162110</v>
      </c>
      <c r="OMU1167" s="86">
        <v>11162110</v>
      </c>
      <c r="OMV1167" s="86">
        <v>11162110</v>
      </c>
      <c r="OMW1167" s="86">
        <v>11162110</v>
      </c>
      <c r="OMX1167" s="86">
        <v>11162110</v>
      </c>
      <c r="OMY1167" s="86">
        <v>11162110</v>
      </c>
      <c r="OMZ1167" s="86">
        <v>11162110</v>
      </c>
      <c r="ONA1167" s="86">
        <v>11162110</v>
      </c>
      <c r="ONB1167" s="86">
        <v>11162110</v>
      </c>
      <c r="ONC1167" s="86">
        <v>11162110</v>
      </c>
      <c r="OND1167" s="86">
        <v>11162110</v>
      </c>
      <c r="ONE1167" s="86">
        <v>11162110</v>
      </c>
      <c r="ONF1167" s="86">
        <v>11162110</v>
      </c>
      <c r="ONG1167" s="86">
        <v>11162110</v>
      </c>
      <c r="ONH1167" s="86">
        <v>11162110</v>
      </c>
      <c r="ONI1167" s="86">
        <v>11162110</v>
      </c>
      <c r="ONJ1167" s="86">
        <v>11162110</v>
      </c>
      <c r="ONK1167" s="86">
        <v>11162110</v>
      </c>
      <c r="ONL1167" s="86">
        <v>11162110</v>
      </c>
      <c r="ONM1167" s="86">
        <v>11162110</v>
      </c>
      <c r="ONN1167" s="86">
        <v>11162110</v>
      </c>
      <c r="ONO1167" s="86">
        <v>11162110</v>
      </c>
      <c r="ONP1167" s="86">
        <v>11162110</v>
      </c>
      <c r="ONQ1167" s="86">
        <v>11162110</v>
      </c>
      <c r="ONR1167" s="86">
        <v>11162110</v>
      </c>
      <c r="ONS1167" s="86">
        <v>11162110</v>
      </c>
      <c r="ONT1167" s="86">
        <v>11162110</v>
      </c>
      <c r="ONU1167" s="86">
        <v>11162110</v>
      </c>
      <c r="ONV1167" s="86">
        <v>11162110</v>
      </c>
      <c r="ONW1167" s="86">
        <v>11162110</v>
      </c>
      <c r="ONX1167" s="86">
        <v>11162110</v>
      </c>
      <c r="ONY1167" s="86">
        <v>11162110</v>
      </c>
      <c r="ONZ1167" s="86">
        <v>11162110</v>
      </c>
      <c r="OOA1167" s="86">
        <v>11162110</v>
      </c>
      <c r="OOB1167" s="86">
        <v>11162110</v>
      </c>
      <c r="OOC1167" s="86">
        <v>11162110</v>
      </c>
      <c r="OOD1167" s="86">
        <v>11162110</v>
      </c>
      <c r="OOE1167" s="86">
        <v>11162110</v>
      </c>
      <c r="OOF1167" s="86">
        <v>11162110</v>
      </c>
      <c r="OOG1167" s="86">
        <v>11162110</v>
      </c>
      <c r="OOH1167" s="86">
        <v>11162110</v>
      </c>
      <c r="OOI1167" s="86">
        <v>11162110</v>
      </c>
      <c r="OOJ1167" s="86">
        <v>11162110</v>
      </c>
      <c r="OOK1167" s="86">
        <v>11162110</v>
      </c>
      <c r="OOL1167" s="86">
        <v>11162110</v>
      </c>
      <c r="OOM1167" s="86">
        <v>11162110</v>
      </c>
      <c r="OON1167" s="86">
        <v>11162110</v>
      </c>
      <c r="OOO1167" s="86">
        <v>11162110</v>
      </c>
      <c r="OOP1167" s="86">
        <v>11162110</v>
      </c>
      <c r="OOQ1167" s="86">
        <v>11162110</v>
      </c>
      <c r="OOR1167" s="86">
        <v>11162110</v>
      </c>
      <c r="OOS1167" s="86">
        <v>11162110</v>
      </c>
      <c r="OOT1167" s="86">
        <v>11162110</v>
      </c>
      <c r="OOU1167" s="86">
        <v>11162110</v>
      </c>
      <c r="OOV1167" s="86">
        <v>11162110</v>
      </c>
      <c r="OOW1167" s="86">
        <v>11162110</v>
      </c>
      <c r="OOX1167" s="86">
        <v>11162110</v>
      </c>
      <c r="OOY1167" s="86">
        <v>11162110</v>
      </c>
      <c r="OOZ1167" s="86">
        <v>11162110</v>
      </c>
      <c r="OPA1167" s="86">
        <v>11162110</v>
      </c>
      <c r="OPB1167" s="86">
        <v>11162110</v>
      </c>
      <c r="OPC1167" s="86">
        <v>11162110</v>
      </c>
      <c r="OPD1167" s="86">
        <v>11162110</v>
      </c>
      <c r="OPE1167" s="86">
        <v>11162110</v>
      </c>
      <c r="OPF1167" s="86">
        <v>11162110</v>
      </c>
      <c r="OPG1167" s="86">
        <v>11162110</v>
      </c>
      <c r="OPH1167" s="86">
        <v>11162110</v>
      </c>
      <c r="OPI1167" s="86">
        <v>11162110</v>
      </c>
      <c r="OPJ1167" s="86">
        <v>11162110</v>
      </c>
      <c r="OPK1167" s="86">
        <v>11162110</v>
      </c>
      <c r="OPL1167" s="86">
        <v>11162110</v>
      </c>
      <c r="OPM1167" s="86">
        <v>11162110</v>
      </c>
      <c r="OPN1167" s="86">
        <v>11162110</v>
      </c>
      <c r="OPO1167" s="86">
        <v>11162110</v>
      </c>
      <c r="OPP1167" s="86">
        <v>11162110</v>
      </c>
      <c r="OPQ1167" s="86">
        <v>11162110</v>
      </c>
      <c r="OPR1167" s="86">
        <v>11162110</v>
      </c>
      <c r="OPS1167" s="86">
        <v>11162110</v>
      </c>
      <c r="OPT1167" s="86">
        <v>11162110</v>
      </c>
      <c r="OPU1167" s="86">
        <v>11162110</v>
      </c>
      <c r="OPV1167" s="86">
        <v>11162110</v>
      </c>
      <c r="OPW1167" s="86">
        <v>11162110</v>
      </c>
      <c r="OPX1167" s="86">
        <v>11162110</v>
      </c>
      <c r="OPY1167" s="86">
        <v>11162110</v>
      </c>
      <c r="OPZ1167" s="86">
        <v>11162110</v>
      </c>
      <c r="OQA1167" s="86">
        <v>11162110</v>
      </c>
      <c r="OQB1167" s="86">
        <v>11162110</v>
      </c>
      <c r="OQC1167" s="86">
        <v>11162110</v>
      </c>
      <c r="OQD1167" s="86">
        <v>11162110</v>
      </c>
      <c r="OQE1167" s="86">
        <v>11162110</v>
      </c>
      <c r="OQF1167" s="86">
        <v>11162110</v>
      </c>
      <c r="OQG1167" s="86">
        <v>11162110</v>
      </c>
      <c r="OQH1167" s="86">
        <v>11162110</v>
      </c>
      <c r="OQI1167" s="86">
        <v>11162110</v>
      </c>
      <c r="OQJ1167" s="86">
        <v>11162110</v>
      </c>
      <c r="OQK1167" s="86">
        <v>11162110</v>
      </c>
      <c r="OQL1167" s="86">
        <v>11162110</v>
      </c>
      <c r="OQM1167" s="86">
        <v>11162110</v>
      </c>
      <c r="OQN1167" s="86">
        <v>11162110</v>
      </c>
      <c r="OQO1167" s="86">
        <v>11162110</v>
      </c>
      <c r="OQP1167" s="86">
        <v>11162110</v>
      </c>
      <c r="OQQ1167" s="86">
        <v>11162110</v>
      </c>
      <c r="OQR1167" s="86">
        <v>11162110</v>
      </c>
      <c r="OQS1167" s="86">
        <v>11162110</v>
      </c>
      <c r="OQT1167" s="86">
        <v>11162110</v>
      </c>
      <c r="OQU1167" s="86">
        <v>11162110</v>
      </c>
      <c r="OQV1167" s="86">
        <v>11162110</v>
      </c>
      <c r="OQW1167" s="86">
        <v>11162110</v>
      </c>
      <c r="OQX1167" s="86">
        <v>11162110</v>
      </c>
      <c r="OQY1167" s="86">
        <v>11162110</v>
      </c>
      <c r="OQZ1167" s="86">
        <v>11162110</v>
      </c>
      <c r="ORA1167" s="86">
        <v>11162110</v>
      </c>
      <c r="ORB1167" s="86">
        <v>11162110</v>
      </c>
      <c r="ORC1167" s="86">
        <v>11162110</v>
      </c>
      <c r="ORD1167" s="86">
        <v>11162110</v>
      </c>
      <c r="ORE1167" s="86">
        <v>11162110</v>
      </c>
      <c r="ORF1167" s="86">
        <v>11162110</v>
      </c>
      <c r="ORG1167" s="86">
        <v>11162110</v>
      </c>
      <c r="ORH1167" s="86">
        <v>11162110</v>
      </c>
      <c r="ORI1167" s="86">
        <v>11162110</v>
      </c>
      <c r="ORJ1167" s="86">
        <v>11162110</v>
      </c>
      <c r="ORK1167" s="86">
        <v>11162110</v>
      </c>
      <c r="ORL1167" s="86">
        <v>11162110</v>
      </c>
      <c r="ORM1167" s="86">
        <v>11162110</v>
      </c>
      <c r="ORN1167" s="86">
        <v>11162110</v>
      </c>
      <c r="ORO1167" s="86">
        <v>11162110</v>
      </c>
      <c r="ORP1167" s="86">
        <v>11162110</v>
      </c>
      <c r="ORQ1167" s="86">
        <v>11162110</v>
      </c>
      <c r="ORR1167" s="86">
        <v>11162110</v>
      </c>
      <c r="ORS1167" s="86">
        <v>11162110</v>
      </c>
      <c r="ORT1167" s="86">
        <v>11162110</v>
      </c>
      <c r="ORU1167" s="86">
        <v>11162110</v>
      </c>
      <c r="ORV1167" s="86">
        <v>11162110</v>
      </c>
      <c r="ORW1167" s="86">
        <v>11162110</v>
      </c>
      <c r="ORX1167" s="86">
        <v>11162110</v>
      </c>
      <c r="ORY1167" s="86">
        <v>11162110</v>
      </c>
      <c r="ORZ1167" s="86">
        <v>11162110</v>
      </c>
      <c r="OSA1167" s="86">
        <v>11162110</v>
      </c>
      <c r="OSB1167" s="86">
        <v>11162110</v>
      </c>
      <c r="OSC1167" s="86">
        <v>11162110</v>
      </c>
      <c r="OSD1167" s="86">
        <v>11162110</v>
      </c>
      <c r="OSE1167" s="86">
        <v>11162110</v>
      </c>
      <c r="OSF1167" s="86">
        <v>11162110</v>
      </c>
      <c r="OSG1167" s="86">
        <v>11162110</v>
      </c>
      <c r="OSH1167" s="86">
        <v>11162110</v>
      </c>
      <c r="OSI1167" s="86">
        <v>11162110</v>
      </c>
      <c r="OSJ1167" s="86">
        <v>11162110</v>
      </c>
      <c r="OSK1167" s="86">
        <v>11162110</v>
      </c>
      <c r="OSL1167" s="86">
        <v>11162110</v>
      </c>
      <c r="OSM1167" s="86">
        <v>11162110</v>
      </c>
      <c r="OSN1167" s="86">
        <v>11162110</v>
      </c>
      <c r="OSO1167" s="86">
        <v>11162110</v>
      </c>
      <c r="OSP1167" s="86">
        <v>11162110</v>
      </c>
      <c r="OSQ1167" s="86">
        <v>11162110</v>
      </c>
      <c r="OSR1167" s="86">
        <v>11162110</v>
      </c>
      <c r="OSS1167" s="86">
        <v>11162110</v>
      </c>
      <c r="OST1167" s="86">
        <v>11162110</v>
      </c>
      <c r="OSU1167" s="86">
        <v>11162110</v>
      </c>
      <c r="OSV1167" s="86">
        <v>11162110</v>
      </c>
      <c r="OSW1167" s="86">
        <v>11162110</v>
      </c>
      <c r="OSX1167" s="86">
        <v>11162110</v>
      </c>
      <c r="OSY1167" s="86">
        <v>11162110</v>
      </c>
      <c r="OSZ1167" s="86">
        <v>11162110</v>
      </c>
      <c r="OTA1167" s="86">
        <v>11162110</v>
      </c>
      <c r="OTB1167" s="86">
        <v>11162110</v>
      </c>
      <c r="OTC1167" s="86">
        <v>11162110</v>
      </c>
      <c r="OTD1167" s="86">
        <v>11162110</v>
      </c>
      <c r="OTE1167" s="86">
        <v>11162110</v>
      </c>
      <c r="OTF1167" s="86">
        <v>11162110</v>
      </c>
      <c r="OTG1167" s="86">
        <v>11162110</v>
      </c>
      <c r="OTH1167" s="86">
        <v>11162110</v>
      </c>
      <c r="OTI1167" s="86">
        <v>11162110</v>
      </c>
      <c r="OTJ1167" s="86">
        <v>11162110</v>
      </c>
      <c r="OTK1167" s="86">
        <v>11162110</v>
      </c>
      <c r="OTL1167" s="86">
        <v>11162110</v>
      </c>
      <c r="OTM1167" s="86">
        <v>11162110</v>
      </c>
      <c r="OTN1167" s="86">
        <v>11162110</v>
      </c>
      <c r="OTO1167" s="86">
        <v>11162110</v>
      </c>
      <c r="OTP1167" s="86">
        <v>11162110</v>
      </c>
      <c r="OTQ1167" s="86">
        <v>11162110</v>
      </c>
      <c r="OTR1167" s="86">
        <v>11162110</v>
      </c>
      <c r="OTS1167" s="86">
        <v>11162110</v>
      </c>
      <c r="OTT1167" s="86">
        <v>11162110</v>
      </c>
      <c r="OTU1167" s="86">
        <v>11162110</v>
      </c>
      <c r="OTV1167" s="86">
        <v>11162110</v>
      </c>
      <c r="OTW1167" s="86">
        <v>11162110</v>
      </c>
      <c r="OTX1167" s="86">
        <v>11162110</v>
      </c>
      <c r="OTY1167" s="86">
        <v>11162110</v>
      </c>
      <c r="OTZ1167" s="86">
        <v>11162110</v>
      </c>
      <c r="OUA1167" s="86">
        <v>11162110</v>
      </c>
      <c r="OUB1167" s="86">
        <v>11162110</v>
      </c>
      <c r="OUC1167" s="86">
        <v>11162110</v>
      </c>
      <c r="OUD1167" s="86">
        <v>11162110</v>
      </c>
      <c r="OUE1167" s="86">
        <v>11162110</v>
      </c>
      <c r="OUF1167" s="86">
        <v>11162110</v>
      </c>
      <c r="OUG1167" s="86">
        <v>11162110</v>
      </c>
      <c r="OUH1167" s="86">
        <v>11162110</v>
      </c>
      <c r="OUI1167" s="86">
        <v>11162110</v>
      </c>
      <c r="OUJ1167" s="86">
        <v>11162110</v>
      </c>
      <c r="OUK1167" s="86">
        <v>11162110</v>
      </c>
      <c r="OUL1167" s="86">
        <v>11162110</v>
      </c>
      <c r="OUM1167" s="86">
        <v>11162110</v>
      </c>
      <c r="OUN1167" s="86">
        <v>11162110</v>
      </c>
      <c r="OUO1167" s="86">
        <v>11162110</v>
      </c>
      <c r="OUP1167" s="86">
        <v>11162110</v>
      </c>
      <c r="OUQ1167" s="86">
        <v>11162110</v>
      </c>
      <c r="OUR1167" s="86">
        <v>11162110</v>
      </c>
      <c r="OUS1167" s="86">
        <v>11162110</v>
      </c>
      <c r="OUT1167" s="86">
        <v>11162110</v>
      </c>
      <c r="OUU1167" s="86">
        <v>11162110</v>
      </c>
      <c r="OUV1167" s="86">
        <v>11162110</v>
      </c>
      <c r="OUW1167" s="86">
        <v>11162110</v>
      </c>
      <c r="OUX1167" s="86">
        <v>11162110</v>
      </c>
      <c r="OUY1167" s="86">
        <v>11162110</v>
      </c>
      <c r="OUZ1167" s="86">
        <v>11162110</v>
      </c>
      <c r="OVA1167" s="86">
        <v>11162110</v>
      </c>
      <c r="OVB1167" s="86">
        <v>11162110</v>
      </c>
      <c r="OVC1167" s="86">
        <v>11162110</v>
      </c>
      <c r="OVD1167" s="86">
        <v>11162110</v>
      </c>
      <c r="OVE1167" s="86">
        <v>11162110</v>
      </c>
      <c r="OVF1167" s="86">
        <v>11162110</v>
      </c>
      <c r="OVG1167" s="86">
        <v>11162110</v>
      </c>
      <c r="OVH1167" s="86">
        <v>11162110</v>
      </c>
      <c r="OVI1167" s="86">
        <v>11162110</v>
      </c>
      <c r="OVJ1167" s="86">
        <v>11162110</v>
      </c>
      <c r="OVK1167" s="86">
        <v>11162110</v>
      </c>
      <c r="OVL1167" s="86">
        <v>11162110</v>
      </c>
      <c r="OVM1167" s="86">
        <v>11162110</v>
      </c>
      <c r="OVN1167" s="86">
        <v>11162110</v>
      </c>
      <c r="OVO1167" s="86">
        <v>11162110</v>
      </c>
      <c r="OVP1167" s="86">
        <v>11162110</v>
      </c>
      <c r="OVQ1167" s="86">
        <v>11162110</v>
      </c>
      <c r="OVR1167" s="86">
        <v>11162110</v>
      </c>
      <c r="OVS1167" s="86">
        <v>11162110</v>
      </c>
      <c r="OVT1167" s="86">
        <v>11162110</v>
      </c>
      <c r="OVU1167" s="86">
        <v>11162110</v>
      </c>
      <c r="OVV1167" s="86">
        <v>11162110</v>
      </c>
      <c r="OVW1167" s="86">
        <v>11162110</v>
      </c>
      <c r="OVX1167" s="86">
        <v>11162110</v>
      </c>
      <c r="OVY1167" s="86">
        <v>11162110</v>
      </c>
      <c r="OVZ1167" s="86">
        <v>11162110</v>
      </c>
      <c r="OWA1167" s="86">
        <v>11162110</v>
      </c>
      <c r="OWB1167" s="86">
        <v>11162110</v>
      </c>
      <c r="OWC1167" s="86">
        <v>11162110</v>
      </c>
      <c r="OWD1167" s="86">
        <v>11162110</v>
      </c>
      <c r="OWE1167" s="86">
        <v>11162110</v>
      </c>
      <c r="OWF1167" s="86">
        <v>11162110</v>
      </c>
      <c r="OWG1167" s="86">
        <v>11162110</v>
      </c>
      <c r="OWH1167" s="86">
        <v>11162110</v>
      </c>
      <c r="OWI1167" s="86">
        <v>11162110</v>
      </c>
      <c r="OWJ1167" s="86">
        <v>11162110</v>
      </c>
      <c r="OWK1167" s="86">
        <v>11162110</v>
      </c>
      <c r="OWL1167" s="86">
        <v>11162110</v>
      </c>
      <c r="OWM1167" s="86">
        <v>11162110</v>
      </c>
      <c r="OWN1167" s="86">
        <v>11162110</v>
      </c>
      <c r="OWO1167" s="86">
        <v>11162110</v>
      </c>
      <c r="OWP1167" s="86">
        <v>11162110</v>
      </c>
      <c r="OWQ1167" s="86">
        <v>11162110</v>
      </c>
      <c r="OWR1167" s="86">
        <v>11162110</v>
      </c>
      <c r="OWS1167" s="86">
        <v>11162110</v>
      </c>
      <c r="OWT1167" s="86">
        <v>11162110</v>
      </c>
      <c r="OWU1167" s="86">
        <v>11162110</v>
      </c>
      <c r="OWV1167" s="86">
        <v>11162110</v>
      </c>
      <c r="OWW1167" s="86">
        <v>11162110</v>
      </c>
      <c r="OWX1167" s="86">
        <v>11162110</v>
      </c>
      <c r="OWY1167" s="86">
        <v>11162110</v>
      </c>
      <c r="OWZ1167" s="86">
        <v>11162110</v>
      </c>
      <c r="OXA1167" s="86">
        <v>11162110</v>
      </c>
      <c r="OXB1167" s="86">
        <v>11162110</v>
      </c>
      <c r="OXC1167" s="86">
        <v>11162110</v>
      </c>
      <c r="OXD1167" s="86">
        <v>11162110</v>
      </c>
      <c r="OXE1167" s="86">
        <v>11162110</v>
      </c>
      <c r="OXF1167" s="86">
        <v>11162110</v>
      </c>
      <c r="OXG1167" s="86">
        <v>11162110</v>
      </c>
      <c r="OXH1167" s="86">
        <v>11162110</v>
      </c>
      <c r="OXI1167" s="86">
        <v>11162110</v>
      </c>
      <c r="OXJ1167" s="86">
        <v>11162110</v>
      </c>
      <c r="OXK1167" s="86">
        <v>11162110</v>
      </c>
      <c r="OXL1167" s="86">
        <v>11162110</v>
      </c>
      <c r="OXM1167" s="86">
        <v>11162110</v>
      </c>
      <c r="OXN1167" s="86">
        <v>11162110</v>
      </c>
      <c r="OXO1167" s="86">
        <v>11162110</v>
      </c>
      <c r="OXP1167" s="86">
        <v>11162110</v>
      </c>
      <c r="OXQ1167" s="86">
        <v>11162110</v>
      </c>
      <c r="OXR1167" s="86">
        <v>11162110</v>
      </c>
      <c r="OXS1167" s="86">
        <v>11162110</v>
      </c>
      <c r="OXT1167" s="86">
        <v>11162110</v>
      </c>
      <c r="OXU1167" s="86">
        <v>11162110</v>
      </c>
      <c r="OXV1167" s="86">
        <v>11162110</v>
      </c>
      <c r="OXW1167" s="86">
        <v>11162110</v>
      </c>
      <c r="OXX1167" s="86">
        <v>11162110</v>
      </c>
      <c r="OXY1167" s="86">
        <v>11162110</v>
      </c>
      <c r="OXZ1167" s="86">
        <v>11162110</v>
      </c>
      <c r="OYA1167" s="86">
        <v>11162110</v>
      </c>
      <c r="OYB1167" s="86">
        <v>11162110</v>
      </c>
      <c r="OYC1167" s="86">
        <v>11162110</v>
      </c>
      <c r="OYD1167" s="86">
        <v>11162110</v>
      </c>
      <c r="OYE1167" s="86">
        <v>11162110</v>
      </c>
      <c r="OYF1167" s="86">
        <v>11162110</v>
      </c>
      <c r="OYG1167" s="86">
        <v>11162110</v>
      </c>
      <c r="OYH1167" s="86">
        <v>11162110</v>
      </c>
      <c r="OYI1167" s="86">
        <v>11162110</v>
      </c>
      <c r="OYJ1167" s="86">
        <v>11162110</v>
      </c>
      <c r="OYK1167" s="86">
        <v>11162110</v>
      </c>
      <c r="OYL1167" s="86">
        <v>11162110</v>
      </c>
      <c r="OYM1167" s="86">
        <v>11162110</v>
      </c>
      <c r="OYN1167" s="86">
        <v>11162110</v>
      </c>
      <c r="OYO1167" s="86">
        <v>11162110</v>
      </c>
      <c r="OYP1167" s="86">
        <v>11162110</v>
      </c>
      <c r="OYQ1167" s="86">
        <v>11162110</v>
      </c>
      <c r="OYR1167" s="86">
        <v>11162110</v>
      </c>
      <c r="OYS1167" s="86">
        <v>11162110</v>
      </c>
      <c r="OYT1167" s="86">
        <v>11162110</v>
      </c>
      <c r="OYU1167" s="86">
        <v>11162110</v>
      </c>
      <c r="OYV1167" s="86">
        <v>11162110</v>
      </c>
      <c r="OYW1167" s="86">
        <v>11162110</v>
      </c>
      <c r="OYX1167" s="86">
        <v>11162110</v>
      </c>
      <c r="OYY1167" s="86">
        <v>11162110</v>
      </c>
      <c r="OYZ1167" s="86">
        <v>11162110</v>
      </c>
      <c r="OZA1167" s="86">
        <v>11162110</v>
      </c>
      <c r="OZB1167" s="86">
        <v>11162110</v>
      </c>
      <c r="OZC1167" s="86">
        <v>11162110</v>
      </c>
      <c r="OZD1167" s="86">
        <v>11162110</v>
      </c>
      <c r="OZE1167" s="86">
        <v>11162110</v>
      </c>
      <c r="OZF1167" s="86">
        <v>11162110</v>
      </c>
      <c r="OZG1167" s="86">
        <v>11162110</v>
      </c>
      <c r="OZH1167" s="86">
        <v>11162110</v>
      </c>
      <c r="OZI1167" s="86">
        <v>11162110</v>
      </c>
      <c r="OZJ1167" s="86">
        <v>11162110</v>
      </c>
      <c r="OZK1167" s="86">
        <v>11162110</v>
      </c>
      <c r="OZL1167" s="86">
        <v>11162110</v>
      </c>
      <c r="OZM1167" s="86">
        <v>11162110</v>
      </c>
      <c r="OZN1167" s="86">
        <v>11162110</v>
      </c>
      <c r="OZO1167" s="86">
        <v>11162110</v>
      </c>
      <c r="OZP1167" s="86">
        <v>11162110</v>
      </c>
      <c r="OZQ1167" s="86">
        <v>11162110</v>
      </c>
      <c r="OZR1167" s="86">
        <v>11162110</v>
      </c>
      <c r="OZS1167" s="86">
        <v>11162110</v>
      </c>
      <c r="OZT1167" s="86">
        <v>11162110</v>
      </c>
      <c r="OZU1167" s="86">
        <v>11162110</v>
      </c>
      <c r="OZV1167" s="86">
        <v>11162110</v>
      </c>
      <c r="OZW1167" s="86">
        <v>11162110</v>
      </c>
      <c r="OZX1167" s="86">
        <v>11162110</v>
      </c>
      <c r="OZY1167" s="86">
        <v>11162110</v>
      </c>
      <c r="OZZ1167" s="86">
        <v>11162110</v>
      </c>
      <c r="PAA1167" s="86">
        <v>11162110</v>
      </c>
      <c r="PAB1167" s="86">
        <v>11162110</v>
      </c>
      <c r="PAC1167" s="86">
        <v>11162110</v>
      </c>
      <c r="PAD1167" s="86">
        <v>11162110</v>
      </c>
      <c r="PAE1167" s="86">
        <v>11162110</v>
      </c>
      <c r="PAF1167" s="86">
        <v>11162110</v>
      </c>
      <c r="PAG1167" s="86">
        <v>11162110</v>
      </c>
      <c r="PAH1167" s="86">
        <v>11162110</v>
      </c>
      <c r="PAI1167" s="86">
        <v>11162110</v>
      </c>
      <c r="PAJ1167" s="86">
        <v>11162110</v>
      </c>
      <c r="PAK1167" s="86">
        <v>11162110</v>
      </c>
      <c r="PAL1167" s="86">
        <v>11162110</v>
      </c>
      <c r="PAM1167" s="86">
        <v>11162110</v>
      </c>
      <c r="PAN1167" s="86">
        <v>11162110</v>
      </c>
      <c r="PAO1167" s="86">
        <v>11162110</v>
      </c>
      <c r="PAP1167" s="86">
        <v>11162110</v>
      </c>
      <c r="PAQ1167" s="86">
        <v>11162110</v>
      </c>
      <c r="PAR1167" s="86">
        <v>11162110</v>
      </c>
      <c r="PAS1167" s="86">
        <v>11162110</v>
      </c>
      <c r="PAT1167" s="86">
        <v>11162110</v>
      </c>
      <c r="PAU1167" s="86">
        <v>11162110</v>
      </c>
      <c r="PAV1167" s="86">
        <v>11162110</v>
      </c>
      <c r="PAW1167" s="86">
        <v>11162110</v>
      </c>
      <c r="PAX1167" s="86">
        <v>11162110</v>
      </c>
      <c r="PAY1167" s="86">
        <v>11162110</v>
      </c>
      <c r="PAZ1167" s="86">
        <v>11162110</v>
      </c>
      <c r="PBA1167" s="86">
        <v>11162110</v>
      </c>
      <c r="PBB1167" s="86">
        <v>11162110</v>
      </c>
      <c r="PBC1167" s="86">
        <v>11162110</v>
      </c>
      <c r="PBD1167" s="86">
        <v>11162110</v>
      </c>
      <c r="PBE1167" s="86">
        <v>11162110</v>
      </c>
      <c r="PBF1167" s="86">
        <v>11162110</v>
      </c>
      <c r="PBG1167" s="86">
        <v>11162110</v>
      </c>
      <c r="PBH1167" s="86">
        <v>11162110</v>
      </c>
      <c r="PBI1167" s="86">
        <v>11162110</v>
      </c>
      <c r="PBJ1167" s="86">
        <v>11162110</v>
      </c>
      <c r="PBK1167" s="86">
        <v>11162110</v>
      </c>
      <c r="PBL1167" s="86">
        <v>11162110</v>
      </c>
      <c r="PBM1167" s="86">
        <v>11162110</v>
      </c>
      <c r="PBN1167" s="86">
        <v>11162110</v>
      </c>
      <c r="PBO1167" s="86">
        <v>11162110</v>
      </c>
      <c r="PBP1167" s="86">
        <v>11162110</v>
      </c>
      <c r="PBQ1167" s="86">
        <v>11162110</v>
      </c>
      <c r="PBR1167" s="86">
        <v>11162110</v>
      </c>
      <c r="PBS1167" s="86">
        <v>11162110</v>
      </c>
      <c r="PBT1167" s="86">
        <v>11162110</v>
      </c>
      <c r="PBU1167" s="86">
        <v>11162110</v>
      </c>
      <c r="PBV1167" s="86">
        <v>11162110</v>
      </c>
      <c r="PBW1167" s="86">
        <v>11162110</v>
      </c>
      <c r="PBX1167" s="86">
        <v>11162110</v>
      </c>
      <c r="PBY1167" s="86">
        <v>11162110</v>
      </c>
      <c r="PBZ1167" s="86">
        <v>11162110</v>
      </c>
      <c r="PCA1167" s="86">
        <v>11162110</v>
      </c>
      <c r="PCB1167" s="86">
        <v>11162110</v>
      </c>
      <c r="PCC1167" s="86">
        <v>11162110</v>
      </c>
      <c r="PCD1167" s="86">
        <v>11162110</v>
      </c>
      <c r="PCE1167" s="86">
        <v>11162110</v>
      </c>
      <c r="PCF1167" s="86">
        <v>11162110</v>
      </c>
      <c r="PCG1167" s="86">
        <v>11162110</v>
      </c>
      <c r="PCH1167" s="86">
        <v>11162110</v>
      </c>
      <c r="PCI1167" s="86">
        <v>11162110</v>
      </c>
      <c r="PCJ1167" s="86">
        <v>11162110</v>
      </c>
      <c r="PCK1167" s="86">
        <v>11162110</v>
      </c>
      <c r="PCL1167" s="86">
        <v>11162110</v>
      </c>
      <c r="PCM1167" s="86">
        <v>11162110</v>
      </c>
      <c r="PCN1167" s="86">
        <v>11162110</v>
      </c>
      <c r="PCO1167" s="86">
        <v>11162110</v>
      </c>
      <c r="PCP1167" s="86">
        <v>11162110</v>
      </c>
      <c r="PCQ1167" s="86">
        <v>11162110</v>
      </c>
      <c r="PCR1167" s="86">
        <v>11162110</v>
      </c>
      <c r="PCS1167" s="86">
        <v>11162110</v>
      </c>
      <c r="PCT1167" s="86">
        <v>11162110</v>
      </c>
      <c r="PCU1167" s="86">
        <v>11162110</v>
      </c>
      <c r="PCV1167" s="86">
        <v>11162110</v>
      </c>
      <c r="PCW1167" s="86">
        <v>11162110</v>
      </c>
      <c r="PCX1167" s="86">
        <v>11162110</v>
      </c>
      <c r="PCY1167" s="86">
        <v>11162110</v>
      </c>
      <c r="PCZ1167" s="86">
        <v>11162110</v>
      </c>
      <c r="PDA1167" s="86">
        <v>11162110</v>
      </c>
      <c r="PDB1167" s="86">
        <v>11162110</v>
      </c>
      <c r="PDC1167" s="86">
        <v>11162110</v>
      </c>
      <c r="PDD1167" s="86">
        <v>11162110</v>
      </c>
      <c r="PDE1167" s="86">
        <v>11162110</v>
      </c>
      <c r="PDF1167" s="86">
        <v>11162110</v>
      </c>
      <c r="PDG1167" s="86">
        <v>11162110</v>
      </c>
      <c r="PDH1167" s="86">
        <v>11162110</v>
      </c>
      <c r="PDI1167" s="86">
        <v>11162110</v>
      </c>
      <c r="PDJ1167" s="86">
        <v>11162110</v>
      </c>
      <c r="PDK1167" s="86">
        <v>11162110</v>
      </c>
      <c r="PDL1167" s="86">
        <v>11162110</v>
      </c>
      <c r="PDM1167" s="86">
        <v>11162110</v>
      </c>
      <c r="PDN1167" s="86">
        <v>11162110</v>
      </c>
      <c r="PDO1167" s="86">
        <v>11162110</v>
      </c>
      <c r="PDP1167" s="86">
        <v>11162110</v>
      </c>
      <c r="PDQ1167" s="86">
        <v>11162110</v>
      </c>
      <c r="PDR1167" s="86">
        <v>11162110</v>
      </c>
      <c r="PDS1167" s="86">
        <v>11162110</v>
      </c>
      <c r="PDT1167" s="86">
        <v>11162110</v>
      </c>
      <c r="PDU1167" s="86">
        <v>11162110</v>
      </c>
      <c r="PDV1167" s="86">
        <v>11162110</v>
      </c>
      <c r="PDW1167" s="86">
        <v>11162110</v>
      </c>
      <c r="PDX1167" s="86">
        <v>11162110</v>
      </c>
      <c r="PDY1167" s="86">
        <v>11162110</v>
      </c>
      <c r="PDZ1167" s="86">
        <v>11162110</v>
      </c>
      <c r="PEA1167" s="86">
        <v>11162110</v>
      </c>
      <c r="PEB1167" s="86">
        <v>11162110</v>
      </c>
      <c r="PEC1167" s="86">
        <v>11162110</v>
      </c>
      <c r="PED1167" s="86">
        <v>11162110</v>
      </c>
      <c r="PEE1167" s="86">
        <v>11162110</v>
      </c>
      <c r="PEF1167" s="86">
        <v>11162110</v>
      </c>
      <c r="PEG1167" s="86">
        <v>11162110</v>
      </c>
      <c r="PEH1167" s="86">
        <v>11162110</v>
      </c>
      <c r="PEI1167" s="86">
        <v>11162110</v>
      </c>
      <c r="PEJ1167" s="86">
        <v>11162110</v>
      </c>
      <c r="PEK1167" s="86">
        <v>11162110</v>
      </c>
      <c r="PEL1167" s="86">
        <v>11162110</v>
      </c>
      <c r="PEM1167" s="86">
        <v>11162110</v>
      </c>
      <c r="PEN1167" s="86">
        <v>11162110</v>
      </c>
      <c r="PEO1167" s="86">
        <v>11162110</v>
      </c>
      <c r="PEP1167" s="86">
        <v>11162110</v>
      </c>
      <c r="PEQ1167" s="86">
        <v>11162110</v>
      </c>
      <c r="PER1167" s="86">
        <v>11162110</v>
      </c>
      <c r="PES1167" s="86">
        <v>11162110</v>
      </c>
      <c r="PET1167" s="86">
        <v>11162110</v>
      </c>
      <c r="PEU1167" s="86">
        <v>11162110</v>
      </c>
      <c r="PEV1167" s="86">
        <v>11162110</v>
      </c>
      <c r="PEW1167" s="86">
        <v>11162110</v>
      </c>
      <c r="PEX1167" s="86">
        <v>11162110</v>
      </c>
      <c r="PEY1167" s="86">
        <v>11162110</v>
      </c>
      <c r="PEZ1167" s="86">
        <v>11162110</v>
      </c>
      <c r="PFA1167" s="86">
        <v>11162110</v>
      </c>
      <c r="PFB1167" s="86">
        <v>11162110</v>
      </c>
      <c r="PFC1167" s="86">
        <v>11162110</v>
      </c>
      <c r="PFD1167" s="86">
        <v>11162110</v>
      </c>
      <c r="PFE1167" s="86">
        <v>11162110</v>
      </c>
      <c r="PFF1167" s="86">
        <v>11162110</v>
      </c>
      <c r="PFG1167" s="86">
        <v>11162110</v>
      </c>
      <c r="PFH1167" s="86">
        <v>11162110</v>
      </c>
      <c r="PFI1167" s="86">
        <v>11162110</v>
      </c>
      <c r="PFJ1167" s="86">
        <v>11162110</v>
      </c>
      <c r="PFK1167" s="86">
        <v>11162110</v>
      </c>
      <c r="PFL1167" s="86">
        <v>11162110</v>
      </c>
      <c r="PFM1167" s="86">
        <v>11162110</v>
      </c>
      <c r="PFN1167" s="86">
        <v>11162110</v>
      </c>
      <c r="PFO1167" s="86">
        <v>11162110</v>
      </c>
      <c r="PFP1167" s="86">
        <v>11162110</v>
      </c>
      <c r="PFQ1167" s="86">
        <v>11162110</v>
      </c>
      <c r="PFR1167" s="86">
        <v>11162110</v>
      </c>
      <c r="PFS1167" s="86">
        <v>11162110</v>
      </c>
      <c r="PFT1167" s="86">
        <v>11162110</v>
      </c>
      <c r="PFU1167" s="86">
        <v>11162110</v>
      </c>
      <c r="PFV1167" s="86">
        <v>11162110</v>
      </c>
      <c r="PFW1167" s="86">
        <v>11162110</v>
      </c>
      <c r="PFX1167" s="86">
        <v>11162110</v>
      </c>
      <c r="PFY1167" s="86">
        <v>11162110</v>
      </c>
      <c r="PFZ1167" s="86">
        <v>11162110</v>
      </c>
      <c r="PGA1167" s="86">
        <v>11162110</v>
      </c>
      <c r="PGB1167" s="86">
        <v>11162110</v>
      </c>
      <c r="PGC1167" s="86">
        <v>11162110</v>
      </c>
      <c r="PGD1167" s="86">
        <v>11162110</v>
      </c>
      <c r="PGE1167" s="86">
        <v>11162110</v>
      </c>
      <c r="PGF1167" s="86">
        <v>11162110</v>
      </c>
      <c r="PGG1167" s="86">
        <v>11162110</v>
      </c>
      <c r="PGH1167" s="86">
        <v>11162110</v>
      </c>
      <c r="PGI1167" s="86">
        <v>11162110</v>
      </c>
      <c r="PGJ1167" s="86">
        <v>11162110</v>
      </c>
      <c r="PGK1167" s="86">
        <v>11162110</v>
      </c>
      <c r="PGL1167" s="86">
        <v>11162110</v>
      </c>
      <c r="PGM1167" s="86">
        <v>11162110</v>
      </c>
      <c r="PGN1167" s="86">
        <v>11162110</v>
      </c>
      <c r="PGO1167" s="86">
        <v>11162110</v>
      </c>
      <c r="PGP1167" s="86">
        <v>11162110</v>
      </c>
      <c r="PGQ1167" s="86">
        <v>11162110</v>
      </c>
      <c r="PGR1167" s="86">
        <v>11162110</v>
      </c>
      <c r="PGS1167" s="86">
        <v>11162110</v>
      </c>
      <c r="PGT1167" s="86">
        <v>11162110</v>
      </c>
      <c r="PGU1167" s="86">
        <v>11162110</v>
      </c>
      <c r="PGV1167" s="86">
        <v>11162110</v>
      </c>
      <c r="PGW1167" s="86">
        <v>11162110</v>
      </c>
      <c r="PGX1167" s="86">
        <v>11162110</v>
      </c>
      <c r="PGY1167" s="86">
        <v>11162110</v>
      </c>
      <c r="PGZ1167" s="86">
        <v>11162110</v>
      </c>
      <c r="PHA1167" s="86">
        <v>11162110</v>
      </c>
      <c r="PHB1167" s="86">
        <v>11162110</v>
      </c>
      <c r="PHC1167" s="86">
        <v>11162110</v>
      </c>
      <c r="PHD1167" s="86">
        <v>11162110</v>
      </c>
      <c r="PHE1167" s="86">
        <v>11162110</v>
      </c>
      <c r="PHF1167" s="86">
        <v>11162110</v>
      </c>
      <c r="PHG1167" s="86">
        <v>11162110</v>
      </c>
      <c r="PHH1167" s="86">
        <v>11162110</v>
      </c>
      <c r="PHI1167" s="86">
        <v>11162110</v>
      </c>
      <c r="PHJ1167" s="86">
        <v>11162110</v>
      </c>
      <c r="PHK1167" s="86">
        <v>11162110</v>
      </c>
      <c r="PHL1167" s="86">
        <v>11162110</v>
      </c>
      <c r="PHM1167" s="86">
        <v>11162110</v>
      </c>
      <c r="PHN1167" s="86">
        <v>11162110</v>
      </c>
      <c r="PHO1167" s="86">
        <v>11162110</v>
      </c>
      <c r="PHP1167" s="86">
        <v>11162110</v>
      </c>
      <c r="PHQ1167" s="86">
        <v>11162110</v>
      </c>
      <c r="PHR1167" s="86">
        <v>11162110</v>
      </c>
      <c r="PHS1167" s="86">
        <v>11162110</v>
      </c>
      <c r="PHT1167" s="86">
        <v>11162110</v>
      </c>
      <c r="PHU1167" s="86">
        <v>11162110</v>
      </c>
      <c r="PHV1167" s="86">
        <v>11162110</v>
      </c>
      <c r="PHW1167" s="86">
        <v>11162110</v>
      </c>
      <c r="PHX1167" s="86">
        <v>11162110</v>
      </c>
      <c r="PHY1167" s="86">
        <v>11162110</v>
      </c>
      <c r="PHZ1167" s="86">
        <v>11162110</v>
      </c>
      <c r="PIA1167" s="86">
        <v>11162110</v>
      </c>
      <c r="PIB1167" s="86">
        <v>11162110</v>
      </c>
      <c r="PIC1167" s="86">
        <v>11162110</v>
      </c>
      <c r="PID1167" s="86">
        <v>11162110</v>
      </c>
      <c r="PIE1167" s="86">
        <v>11162110</v>
      </c>
      <c r="PIF1167" s="86">
        <v>11162110</v>
      </c>
      <c r="PIG1167" s="86">
        <v>11162110</v>
      </c>
      <c r="PIH1167" s="86">
        <v>11162110</v>
      </c>
      <c r="PII1167" s="86">
        <v>11162110</v>
      </c>
      <c r="PIJ1167" s="86">
        <v>11162110</v>
      </c>
      <c r="PIK1167" s="86">
        <v>11162110</v>
      </c>
      <c r="PIL1167" s="86">
        <v>11162110</v>
      </c>
      <c r="PIM1167" s="86">
        <v>11162110</v>
      </c>
      <c r="PIN1167" s="86">
        <v>11162110</v>
      </c>
      <c r="PIO1167" s="86">
        <v>11162110</v>
      </c>
      <c r="PIP1167" s="86">
        <v>11162110</v>
      </c>
      <c r="PIQ1167" s="86">
        <v>11162110</v>
      </c>
      <c r="PIR1167" s="86">
        <v>11162110</v>
      </c>
      <c r="PIS1167" s="86">
        <v>11162110</v>
      </c>
      <c r="PIT1167" s="86">
        <v>11162110</v>
      </c>
      <c r="PIU1167" s="86">
        <v>11162110</v>
      </c>
      <c r="PIV1167" s="86">
        <v>11162110</v>
      </c>
      <c r="PIW1167" s="86">
        <v>11162110</v>
      </c>
      <c r="PIX1167" s="86">
        <v>11162110</v>
      </c>
      <c r="PIY1167" s="86">
        <v>11162110</v>
      </c>
      <c r="PIZ1167" s="86">
        <v>11162110</v>
      </c>
      <c r="PJA1167" s="86">
        <v>11162110</v>
      </c>
      <c r="PJB1167" s="86">
        <v>11162110</v>
      </c>
      <c r="PJC1167" s="86">
        <v>11162110</v>
      </c>
      <c r="PJD1167" s="86">
        <v>11162110</v>
      </c>
      <c r="PJE1167" s="86">
        <v>11162110</v>
      </c>
      <c r="PJF1167" s="86">
        <v>11162110</v>
      </c>
      <c r="PJG1167" s="86">
        <v>11162110</v>
      </c>
      <c r="PJH1167" s="86">
        <v>11162110</v>
      </c>
      <c r="PJI1167" s="86">
        <v>11162110</v>
      </c>
      <c r="PJJ1167" s="86">
        <v>11162110</v>
      </c>
      <c r="PJK1167" s="86">
        <v>11162110</v>
      </c>
      <c r="PJL1167" s="86">
        <v>11162110</v>
      </c>
      <c r="PJM1167" s="86">
        <v>11162110</v>
      </c>
      <c r="PJN1167" s="86">
        <v>11162110</v>
      </c>
      <c r="PJO1167" s="86">
        <v>11162110</v>
      </c>
      <c r="PJP1167" s="86">
        <v>11162110</v>
      </c>
      <c r="PJQ1167" s="86">
        <v>11162110</v>
      </c>
      <c r="PJR1167" s="86">
        <v>11162110</v>
      </c>
      <c r="PJS1167" s="86">
        <v>11162110</v>
      </c>
      <c r="PJT1167" s="86">
        <v>11162110</v>
      </c>
      <c r="PJU1167" s="86">
        <v>11162110</v>
      </c>
      <c r="PJV1167" s="86">
        <v>11162110</v>
      </c>
      <c r="PJW1167" s="86">
        <v>11162110</v>
      </c>
      <c r="PJX1167" s="86">
        <v>11162110</v>
      </c>
      <c r="PJY1167" s="86">
        <v>11162110</v>
      </c>
      <c r="PJZ1167" s="86">
        <v>11162110</v>
      </c>
      <c r="PKA1167" s="86">
        <v>11162110</v>
      </c>
      <c r="PKB1167" s="86">
        <v>11162110</v>
      </c>
      <c r="PKC1167" s="86">
        <v>11162110</v>
      </c>
      <c r="PKD1167" s="86">
        <v>11162110</v>
      </c>
      <c r="PKE1167" s="86">
        <v>11162110</v>
      </c>
      <c r="PKF1167" s="86">
        <v>11162110</v>
      </c>
      <c r="PKG1167" s="86">
        <v>11162110</v>
      </c>
      <c r="PKH1167" s="86">
        <v>11162110</v>
      </c>
      <c r="PKI1167" s="86">
        <v>11162110</v>
      </c>
      <c r="PKJ1167" s="86">
        <v>11162110</v>
      </c>
      <c r="PKK1167" s="86">
        <v>11162110</v>
      </c>
      <c r="PKL1167" s="86">
        <v>11162110</v>
      </c>
      <c r="PKM1167" s="86">
        <v>11162110</v>
      </c>
      <c r="PKN1167" s="86">
        <v>11162110</v>
      </c>
      <c r="PKO1167" s="86">
        <v>11162110</v>
      </c>
      <c r="PKP1167" s="86">
        <v>11162110</v>
      </c>
      <c r="PKQ1167" s="86">
        <v>11162110</v>
      </c>
      <c r="PKR1167" s="86">
        <v>11162110</v>
      </c>
      <c r="PKS1167" s="86">
        <v>11162110</v>
      </c>
      <c r="PKT1167" s="86">
        <v>11162110</v>
      </c>
      <c r="PKU1167" s="86">
        <v>11162110</v>
      </c>
      <c r="PKV1167" s="86">
        <v>11162110</v>
      </c>
      <c r="PKW1167" s="86">
        <v>11162110</v>
      </c>
      <c r="PKX1167" s="86">
        <v>11162110</v>
      </c>
      <c r="PKY1167" s="86">
        <v>11162110</v>
      </c>
      <c r="PKZ1167" s="86">
        <v>11162110</v>
      </c>
      <c r="PLA1167" s="86">
        <v>11162110</v>
      </c>
      <c r="PLB1167" s="86">
        <v>11162110</v>
      </c>
      <c r="PLC1167" s="86">
        <v>11162110</v>
      </c>
      <c r="PLD1167" s="86">
        <v>11162110</v>
      </c>
      <c r="PLE1167" s="86">
        <v>11162110</v>
      </c>
      <c r="PLF1167" s="86">
        <v>11162110</v>
      </c>
      <c r="PLG1167" s="86">
        <v>11162110</v>
      </c>
      <c r="PLH1167" s="86">
        <v>11162110</v>
      </c>
      <c r="PLI1167" s="86">
        <v>11162110</v>
      </c>
      <c r="PLJ1167" s="86">
        <v>11162110</v>
      </c>
      <c r="PLK1167" s="86">
        <v>11162110</v>
      </c>
      <c r="PLL1167" s="86">
        <v>11162110</v>
      </c>
      <c r="PLM1167" s="86">
        <v>11162110</v>
      </c>
      <c r="PLN1167" s="86">
        <v>11162110</v>
      </c>
      <c r="PLO1167" s="86">
        <v>11162110</v>
      </c>
      <c r="PLP1167" s="86">
        <v>11162110</v>
      </c>
      <c r="PLQ1167" s="86">
        <v>11162110</v>
      </c>
      <c r="PLR1167" s="86">
        <v>11162110</v>
      </c>
      <c r="PLS1167" s="86">
        <v>11162110</v>
      </c>
      <c r="PLT1167" s="86">
        <v>11162110</v>
      </c>
      <c r="PLU1167" s="86">
        <v>11162110</v>
      </c>
      <c r="PLV1167" s="86">
        <v>11162110</v>
      </c>
      <c r="PLW1167" s="86">
        <v>11162110</v>
      </c>
      <c r="PLX1167" s="86">
        <v>11162110</v>
      </c>
      <c r="PLY1167" s="86">
        <v>11162110</v>
      </c>
      <c r="PLZ1167" s="86">
        <v>11162110</v>
      </c>
      <c r="PMA1167" s="86">
        <v>11162110</v>
      </c>
      <c r="PMB1167" s="86">
        <v>11162110</v>
      </c>
      <c r="PMC1167" s="86">
        <v>11162110</v>
      </c>
      <c r="PMD1167" s="86">
        <v>11162110</v>
      </c>
      <c r="PME1167" s="86">
        <v>11162110</v>
      </c>
      <c r="PMF1167" s="86">
        <v>11162110</v>
      </c>
      <c r="PMG1167" s="86">
        <v>11162110</v>
      </c>
      <c r="PMH1167" s="86">
        <v>11162110</v>
      </c>
      <c r="PMI1167" s="86">
        <v>11162110</v>
      </c>
      <c r="PMJ1167" s="86">
        <v>11162110</v>
      </c>
      <c r="PMK1167" s="86">
        <v>11162110</v>
      </c>
      <c r="PML1167" s="86">
        <v>11162110</v>
      </c>
      <c r="PMM1167" s="86">
        <v>11162110</v>
      </c>
      <c r="PMN1167" s="86">
        <v>11162110</v>
      </c>
      <c r="PMO1167" s="86">
        <v>11162110</v>
      </c>
      <c r="PMP1167" s="86">
        <v>11162110</v>
      </c>
      <c r="PMQ1167" s="86">
        <v>11162110</v>
      </c>
      <c r="PMR1167" s="86">
        <v>11162110</v>
      </c>
      <c r="PMS1167" s="86">
        <v>11162110</v>
      </c>
      <c r="PMT1167" s="86">
        <v>11162110</v>
      </c>
      <c r="PMU1167" s="86">
        <v>11162110</v>
      </c>
      <c r="PMV1167" s="86">
        <v>11162110</v>
      </c>
      <c r="PMW1167" s="86">
        <v>11162110</v>
      </c>
      <c r="PMX1167" s="86">
        <v>11162110</v>
      </c>
      <c r="PMY1167" s="86">
        <v>11162110</v>
      </c>
      <c r="PMZ1167" s="86">
        <v>11162110</v>
      </c>
      <c r="PNA1167" s="86">
        <v>11162110</v>
      </c>
      <c r="PNB1167" s="86">
        <v>11162110</v>
      </c>
      <c r="PNC1167" s="86">
        <v>11162110</v>
      </c>
      <c r="PND1167" s="86">
        <v>11162110</v>
      </c>
      <c r="PNE1167" s="86">
        <v>11162110</v>
      </c>
      <c r="PNF1167" s="86">
        <v>11162110</v>
      </c>
      <c r="PNG1167" s="86">
        <v>11162110</v>
      </c>
      <c r="PNH1167" s="86">
        <v>11162110</v>
      </c>
      <c r="PNI1167" s="86">
        <v>11162110</v>
      </c>
      <c r="PNJ1167" s="86">
        <v>11162110</v>
      </c>
      <c r="PNK1167" s="86">
        <v>11162110</v>
      </c>
      <c r="PNL1167" s="86">
        <v>11162110</v>
      </c>
      <c r="PNM1167" s="86">
        <v>11162110</v>
      </c>
      <c r="PNN1167" s="86">
        <v>11162110</v>
      </c>
      <c r="PNO1167" s="86">
        <v>11162110</v>
      </c>
      <c r="PNP1167" s="86">
        <v>11162110</v>
      </c>
      <c r="PNQ1167" s="86">
        <v>11162110</v>
      </c>
      <c r="PNR1167" s="86">
        <v>11162110</v>
      </c>
      <c r="PNS1167" s="86">
        <v>11162110</v>
      </c>
      <c r="PNT1167" s="86">
        <v>11162110</v>
      </c>
      <c r="PNU1167" s="86">
        <v>11162110</v>
      </c>
      <c r="PNV1167" s="86">
        <v>11162110</v>
      </c>
      <c r="PNW1167" s="86">
        <v>11162110</v>
      </c>
      <c r="PNX1167" s="86">
        <v>11162110</v>
      </c>
      <c r="PNY1167" s="86">
        <v>11162110</v>
      </c>
      <c r="PNZ1167" s="86">
        <v>11162110</v>
      </c>
      <c r="POA1167" s="86">
        <v>11162110</v>
      </c>
      <c r="POB1167" s="86">
        <v>11162110</v>
      </c>
      <c r="POC1167" s="86">
        <v>11162110</v>
      </c>
      <c r="POD1167" s="86">
        <v>11162110</v>
      </c>
      <c r="POE1167" s="86">
        <v>11162110</v>
      </c>
      <c r="POF1167" s="86">
        <v>11162110</v>
      </c>
      <c r="POG1167" s="86">
        <v>11162110</v>
      </c>
      <c r="POH1167" s="86">
        <v>11162110</v>
      </c>
      <c r="POI1167" s="86">
        <v>11162110</v>
      </c>
      <c r="POJ1167" s="86">
        <v>11162110</v>
      </c>
      <c r="POK1167" s="86">
        <v>11162110</v>
      </c>
      <c r="POL1167" s="86">
        <v>11162110</v>
      </c>
      <c r="POM1167" s="86">
        <v>11162110</v>
      </c>
      <c r="PON1167" s="86">
        <v>11162110</v>
      </c>
      <c r="POO1167" s="86">
        <v>11162110</v>
      </c>
      <c r="POP1167" s="86">
        <v>11162110</v>
      </c>
      <c r="POQ1167" s="86">
        <v>11162110</v>
      </c>
      <c r="POR1167" s="86">
        <v>11162110</v>
      </c>
      <c r="POS1167" s="86">
        <v>11162110</v>
      </c>
      <c r="POT1167" s="86">
        <v>11162110</v>
      </c>
      <c r="POU1167" s="86">
        <v>11162110</v>
      </c>
      <c r="POV1167" s="86">
        <v>11162110</v>
      </c>
      <c r="POW1167" s="86">
        <v>11162110</v>
      </c>
      <c r="POX1167" s="86">
        <v>11162110</v>
      </c>
      <c r="POY1167" s="86">
        <v>11162110</v>
      </c>
      <c r="POZ1167" s="86">
        <v>11162110</v>
      </c>
      <c r="PPA1167" s="86">
        <v>11162110</v>
      </c>
      <c r="PPB1167" s="86">
        <v>11162110</v>
      </c>
      <c r="PPC1167" s="86">
        <v>11162110</v>
      </c>
      <c r="PPD1167" s="86">
        <v>11162110</v>
      </c>
      <c r="PPE1167" s="86">
        <v>11162110</v>
      </c>
      <c r="PPF1167" s="86">
        <v>11162110</v>
      </c>
      <c r="PPG1167" s="86">
        <v>11162110</v>
      </c>
      <c r="PPH1167" s="86">
        <v>11162110</v>
      </c>
      <c r="PPI1167" s="86">
        <v>11162110</v>
      </c>
      <c r="PPJ1167" s="86">
        <v>11162110</v>
      </c>
      <c r="PPK1167" s="86">
        <v>11162110</v>
      </c>
      <c r="PPL1167" s="86">
        <v>11162110</v>
      </c>
      <c r="PPM1167" s="86">
        <v>11162110</v>
      </c>
      <c r="PPN1167" s="86">
        <v>11162110</v>
      </c>
      <c r="PPO1167" s="86">
        <v>11162110</v>
      </c>
      <c r="PPP1167" s="86">
        <v>11162110</v>
      </c>
      <c r="PPQ1167" s="86">
        <v>11162110</v>
      </c>
      <c r="PPR1167" s="86">
        <v>11162110</v>
      </c>
      <c r="PPS1167" s="86">
        <v>11162110</v>
      </c>
      <c r="PPT1167" s="86">
        <v>11162110</v>
      </c>
      <c r="PPU1167" s="86">
        <v>11162110</v>
      </c>
      <c r="PPV1167" s="86">
        <v>11162110</v>
      </c>
      <c r="PPW1167" s="86">
        <v>11162110</v>
      </c>
      <c r="PPX1167" s="86">
        <v>11162110</v>
      </c>
      <c r="PPY1167" s="86">
        <v>11162110</v>
      </c>
      <c r="PPZ1167" s="86">
        <v>11162110</v>
      </c>
      <c r="PQA1167" s="86">
        <v>11162110</v>
      </c>
      <c r="PQB1167" s="86">
        <v>11162110</v>
      </c>
      <c r="PQC1167" s="86">
        <v>11162110</v>
      </c>
      <c r="PQD1167" s="86">
        <v>11162110</v>
      </c>
      <c r="PQE1167" s="86">
        <v>11162110</v>
      </c>
      <c r="PQF1167" s="86">
        <v>11162110</v>
      </c>
      <c r="PQG1167" s="86">
        <v>11162110</v>
      </c>
      <c r="PQH1167" s="86">
        <v>11162110</v>
      </c>
      <c r="PQI1167" s="86">
        <v>11162110</v>
      </c>
      <c r="PQJ1167" s="86">
        <v>11162110</v>
      </c>
      <c r="PQK1167" s="86">
        <v>11162110</v>
      </c>
      <c r="PQL1167" s="86">
        <v>11162110</v>
      </c>
      <c r="PQM1167" s="86">
        <v>11162110</v>
      </c>
      <c r="PQN1167" s="86">
        <v>11162110</v>
      </c>
      <c r="PQO1167" s="86">
        <v>11162110</v>
      </c>
      <c r="PQP1167" s="86">
        <v>11162110</v>
      </c>
      <c r="PQQ1167" s="86">
        <v>11162110</v>
      </c>
      <c r="PQR1167" s="86">
        <v>11162110</v>
      </c>
      <c r="PQS1167" s="86">
        <v>11162110</v>
      </c>
      <c r="PQT1167" s="86">
        <v>11162110</v>
      </c>
      <c r="PQU1167" s="86">
        <v>11162110</v>
      </c>
      <c r="PQV1167" s="86">
        <v>11162110</v>
      </c>
      <c r="PQW1167" s="86">
        <v>11162110</v>
      </c>
      <c r="PQX1167" s="86">
        <v>11162110</v>
      </c>
      <c r="PQY1167" s="86">
        <v>11162110</v>
      </c>
      <c r="PQZ1167" s="86">
        <v>11162110</v>
      </c>
      <c r="PRA1167" s="86">
        <v>11162110</v>
      </c>
      <c r="PRB1167" s="86">
        <v>11162110</v>
      </c>
      <c r="PRC1167" s="86">
        <v>11162110</v>
      </c>
      <c r="PRD1167" s="86">
        <v>11162110</v>
      </c>
      <c r="PRE1167" s="86">
        <v>11162110</v>
      </c>
      <c r="PRF1167" s="86">
        <v>11162110</v>
      </c>
      <c r="PRG1167" s="86">
        <v>11162110</v>
      </c>
      <c r="PRH1167" s="86">
        <v>11162110</v>
      </c>
      <c r="PRI1167" s="86">
        <v>11162110</v>
      </c>
      <c r="PRJ1167" s="86">
        <v>11162110</v>
      </c>
      <c r="PRK1167" s="86">
        <v>11162110</v>
      </c>
      <c r="PRL1167" s="86">
        <v>11162110</v>
      </c>
      <c r="PRM1167" s="86">
        <v>11162110</v>
      </c>
      <c r="PRN1167" s="86">
        <v>11162110</v>
      </c>
      <c r="PRO1167" s="86">
        <v>11162110</v>
      </c>
      <c r="PRP1167" s="86">
        <v>11162110</v>
      </c>
      <c r="PRQ1167" s="86">
        <v>11162110</v>
      </c>
      <c r="PRR1167" s="86">
        <v>11162110</v>
      </c>
      <c r="PRS1167" s="86">
        <v>11162110</v>
      </c>
      <c r="PRT1167" s="86">
        <v>11162110</v>
      </c>
      <c r="PRU1167" s="86">
        <v>11162110</v>
      </c>
      <c r="PRV1167" s="86">
        <v>11162110</v>
      </c>
      <c r="PRW1167" s="86">
        <v>11162110</v>
      </c>
      <c r="PRX1167" s="86">
        <v>11162110</v>
      </c>
      <c r="PRY1167" s="86">
        <v>11162110</v>
      </c>
      <c r="PRZ1167" s="86">
        <v>11162110</v>
      </c>
      <c r="PSA1167" s="86">
        <v>11162110</v>
      </c>
      <c r="PSB1167" s="86">
        <v>11162110</v>
      </c>
      <c r="PSC1167" s="86">
        <v>11162110</v>
      </c>
      <c r="PSD1167" s="86">
        <v>11162110</v>
      </c>
      <c r="PSE1167" s="86">
        <v>11162110</v>
      </c>
      <c r="PSF1167" s="86">
        <v>11162110</v>
      </c>
      <c r="PSG1167" s="86">
        <v>11162110</v>
      </c>
      <c r="PSH1167" s="86">
        <v>11162110</v>
      </c>
      <c r="PSI1167" s="86">
        <v>11162110</v>
      </c>
      <c r="PSJ1167" s="86">
        <v>11162110</v>
      </c>
      <c r="PSK1167" s="86">
        <v>11162110</v>
      </c>
      <c r="PSL1167" s="86">
        <v>11162110</v>
      </c>
      <c r="PSM1167" s="86">
        <v>11162110</v>
      </c>
      <c r="PSN1167" s="86">
        <v>11162110</v>
      </c>
      <c r="PSO1167" s="86">
        <v>11162110</v>
      </c>
      <c r="PSP1167" s="86">
        <v>11162110</v>
      </c>
      <c r="PSQ1167" s="86">
        <v>11162110</v>
      </c>
      <c r="PSR1167" s="86">
        <v>11162110</v>
      </c>
      <c r="PSS1167" s="86">
        <v>11162110</v>
      </c>
      <c r="PST1167" s="86">
        <v>11162110</v>
      </c>
      <c r="PSU1167" s="86">
        <v>11162110</v>
      </c>
      <c r="PSV1167" s="86">
        <v>11162110</v>
      </c>
      <c r="PSW1167" s="86">
        <v>11162110</v>
      </c>
      <c r="PSX1167" s="86">
        <v>11162110</v>
      </c>
      <c r="PSY1167" s="86">
        <v>11162110</v>
      </c>
      <c r="PSZ1167" s="86">
        <v>11162110</v>
      </c>
      <c r="PTA1167" s="86">
        <v>11162110</v>
      </c>
      <c r="PTB1167" s="86">
        <v>11162110</v>
      </c>
      <c r="PTC1167" s="86">
        <v>11162110</v>
      </c>
      <c r="PTD1167" s="86">
        <v>11162110</v>
      </c>
      <c r="PTE1167" s="86">
        <v>11162110</v>
      </c>
      <c r="PTF1167" s="86">
        <v>11162110</v>
      </c>
      <c r="PTG1167" s="86">
        <v>11162110</v>
      </c>
      <c r="PTH1167" s="86">
        <v>11162110</v>
      </c>
      <c r="PTI1167" s="86">
        <v>11162110</v>
      </c>
      <c r="PTJ1167" s="86">
        <v>11162110</v>
      </c>
      <c r="PTK1167" s="86">
        <v>11162110</v>
      </c>
      <c r="PTL1167" s="86">
        <v>11162110</v>
      </c>
      <c r="PTM1167" s="86">
        <v>11162110</v>
      </c>
      <c r="PTN1167" s="86">
        <v>11162110</v>
      </c>
      <c r="PTO1167" s="86">
        <v>11162110</v>
      </c>
      <c r="PTP1167" s="86">
        <v>11162110</v>
      </c>
      <c r="PTQ1167" s="86">
        <v>11162110</v>
      </c>
      <c r="PTR1167" s="86">
        <v>11162110</v>
      </c>
      <c r="PTS1167" s="86">
        <v>11162110</v>
      </c>
      <c r="PTT1167" s="86">
        <v>11162110</v>
      </c>
      <c r="PTU1167" s="86">
        <v>11162110</v>
      </c>
      <c r="PTV1167" s="86">
        <v>11162110</v>
      </c>
      <c r="PTW1167" s="86">
        <v>11162110</v>
      </c>
      <c r="PTX1167" s="86">
        <v>11162110</v>
      </c>
      <c r="PTY1167" s="86">
        <v>11162110</v>
      </c>
      <c r="PTZ1167" s="86">
        <v>11162110</v>
      </c>
      <c r="PUA1167" s="86">
        <v>11162110</v>
      </c>
      <c r="PUB1167" s="86">
        <v>11162110</v>
      </c>
      <c r="PUC1167" s="86">
        <v>11162110</v>
      </c>
      <c r="PUD1167" s="86">
        <v>11162110</v>
      </c>
      <c r="PUE1167" s="86">
        <v>11162110</v>
      </c>
      <c r="PUF1167" s="86">
        <v>11162110</v>
      </c>
      <c r="PUG1167" s="86">
        <v>11162110</v>
      </c>
      <c r="PUH1167" s="86">
        <v>11162110</v>
      </c>
      <c r="PUI1167" s="86">
        <v>11162110</v>
      </c>
      <c r="PUJ1167" s="86">
        <v>11162110</v>
      </c>
      <c r="PUK1167" s="86">
        <v>11162110</v>
      </c>
      <c r="PUL1167" s="86">
        <v>11162110</v>
      </c>
      <c r="PUM1167" s="86">
        <v>11162110</v>
      </c>
      <c r="PUN1167" s="86">
        <v>11162110</v>
      </c>
      <c r="PUO1167" s="86">
        <v>11162110</v>
      </c>
      <c r="PUP1167" s="86">
        <v>11162110</v>
      </c>
      <c r="PUQ1167" s="86">
        <v>11162110</v>
      </c>
      <c r="PUR1167" s="86">
        <v>11162110</v>
      </c>
      <c r="PUS1167" s="86">
        <v>11162110</v>
      </c>
      <c r="PUT1167" s="86">
        <v>11162110</v>
      </c>
      <c r="PUU1167" s="86">
        <v>11162110</v>
      </c>
      <c r="PUV1167" s="86">
        <v>11162110</v>
      </c>
      <c r="PUW1167" s="86">
        <v>11162110</v>
      </c>
      <c r="PUX1167" s="86">
        <v>11162110</v>
      </c>
      <c r="PUY1167" s="86">
        <v>11162110</v>
      </c>
      <c r="PUZ1167" s="86">
        <v>11162110</v>
      </c>
      <c r="PVA1167" s="86">
        <v>11162110</v>
      </c>
      <c r="PVB1167" s="86">
        <v>11162110</v>
      </c>
      <c r="PVC1167" s="86">
        <v>11162110</v>
      </c>
      <c r="PVD1167" s="86">
        <v>11162110</v>
      </c>
      <c r="PVE1167" s="86">
        <v>11162110</v>
      </c>
      <c r="PVF1167" s="86">
        <v>11162110</v>
      </c>
      <c r="PVG1167" s="86">
        <v>11162110</v>
      </c>
      <c r="PVH1167" s="86">
        <v>11162110</v>
      </c>
      <c r="PVI1167" s="86">
        <v>11162110</v>
      </c>
      <c r="PVJ1167" s="86">
        <v>11162110</v>
      </c>
      <c r="PVK1167" s="86">
        <v>11162110</v>
      </c>
      <c r="PVL1167" s="86">
        <v>11162110</v>
      </c>
      <c r="PVM1167" s="86">
        <v>11162110</v>
      </c>
      <c r="PVN1167" s="86">
        <v>11162110</v>
      </c>
      <c r="PVO1167" s="86">
        <v>11162110</v>
      </c>
      <c r="PVP1167" s="86">
        <v>11162110</v>
      </c>
      <c r="PVQ1167" s="86">
        <v>11162110</v>
      </c>
      <c r="PVR1167" s="86">
        <v>11162110</v>
      </c>
      <c r="PVS1167" s="86">
        <v>11162110</v>
      </c>
      <c r="PVT1167" s="86">
        <v>11162110</v>
      </c>
      <c r="PVU1167" s="86">
        <v>11162110</v>
      </c>
      <c r="PVV1167" s="86">
        <v>11162110</v>
      </c>
      <c r="PVW1167" s="86">
        <v>11162110</v>
      </c>
      <c r="PVX1167" s="86">
        <v>11162110</v>
      </c>
      <c r="PVY1167" s="86">
        <v>11162110</v>
      </c>
      <c r="PVZ1167" s="86">
        <v>11162110</v>
      </c>
      <c r="PWA1167" s="86">
        <v>11162110</v>
      </c>
      <c r="PWB1167" s="86">
        <v>11162110</v>
      </c>
      <c r="PWC1167" s="86">
        <v>11162110</v>
      </c>
      <c r="PWD1167" s="86">
        <v>11162110</v>
      </c>
      <c r="PWE1167" s="86">
        <v>11162110</v>
      </c>
      <c r="PWF1167" s="86">
        <v>11162110</v>
      </c>
      <c r="PWG1167" s="86">
        <v>11162110</v>
      </c>
      <c r="PWH1167" s="86">
        <v>11162110</v>
      </c>
      <c r="PWI1167" s="86">
        <v>11162110</v>
      </c>
      <c r="PWJ1167" s="86">
        <v>11162110</v>
      </c>
      <c r="PWK1167" s="86">
        <v>11162110</v>
      </c>
      <c r="PWL1167" s="86">
        <v>11162110</v>
      </c>
      <c r="PWM1167" s="86">
        <v>11162110</v>
      </c>
      <c r="PWN1167" s="86">
        <v>11162110</v>
      </c>
      <c r="PWO1167" s="86">
        <v>11162110</v>
      </c>
      <c r="PWP1167" s="86">
        <v>11162110</v>
      </c>
      <c r="PWQ1167" s="86">
        <v>11162110</v>
      </c>
      <c r="PWR1167" s="86">
        <v>11162110</v>
      </c>
      <c r="PWS1167" s="86">
        <v>11162110</v>
      </c>
      <c r="PWT1167" s="86">
        <v>11162110</v>
      </c>
      <c r="PWU1167" s="86">
        <v>11162110</v>
      </c>
      <c r="PWV1167" s="86">
        <v>11162110</v>
      </c>
      <c r="PWW1167" s="86">
        <v>11162110</v>
      </c>
      <c r="PWX1167" s="86">
        <v>11162110</v>
      </c>
      <c r="PWY1167" s="86">
        <v>11162110</v>
      </c>
      <c r="PWZ1167" s="86">
        <v>11162110</v>
      </c>
      <c r="PXA1167" s="86">
        <v>11162110</v>
      </c>
      <c r="PXB1167" s="86">
        <v>11162110</v>
      </c>
      <c r="PXC1167" s="86">
        <v>11162110</v>
      </c>
      <c r="PXD1167" s="86">
        <v>11162110</v>
      </c>
      <c r="PXE1167" s="86">
        <v>11162110</v>
      </c>
      <c r="PXF1167" s="86">
        <v>11162110</v>
      </c>
      <c r="PXG1167" s="86">
        <v>11162110</v>
      </c>
      <c r="PXH1167" s="86">
        <v>11162110</v>
      </c>
      <c r="PXI1167" s="86">
        <v>11162110</v>
      </c>
      <c r="PXJ1167" s="86">
        <v>11162110</v>
      </c>
      <c r="PXK1167" s="86">
        <v>11162110</v>
      </c>
      <c r="PXL1167" s="86">
        <v>11162110</v>
      </c>
      <c r="PXM1167" s="86">
        <v>11162110</v>
      </c>
      <c r="PXN1167" s="86">
        <v>11162110</v>
      </c>
      <c r="PXO1167" s="86">
        <v>11162110</v>
      </c>
      <c r="PXP1167" s="86">
        <v>11162110</v>
      </c>
      <c r="PXQ1167" s="86">
        <v>11162110</v>
      </c>
      <c r="PXR1167" s="86">
        <v>11162110</v>
      </c>
      <c r="PXS1167" s="86">
        <v>11162110</v>
      </c>
      <c r="PXT1167" s="86">
        <v>11162110</v>
      </c>
      <c r="PXU1167" s="86">
        <v>11162110</v>
      </c>
      <c r="PXV1167" s="86">
        <v>11162110</v>
      </c>
      <c r="PXW1167" s="86">
        <v>11162110</v>
      </c>
      <c r="PXX1167" s="86">
        <v>11162110</v>
      </c>
      <c r="PXY1167" s="86">
        <v>11162110</v>
      </c>
      <c r="PXZ1167" s="86">
        <v>11162110</v>
      </c>
      <c r="PYA1167" s="86">
        <v>11162110</v>
      </c>
      <c r="PYB1167" s="86">
        <v>11162110</v>
      </c>
      <c r="PYC1167" s="86">
        <v>11162110</v>
      </c>
      <c r="PYD1167" s="86">
        <v>11162110</v>
      </c>
      <c r="PYE1167" s="86">
        <v>11162110</v>
      </c>
      <c r="PYF1167" s="86">
        <v>11162110</v>
      </c>
      <c r="PYG1167" s="86">
        <v>11162110</v>
      </c>
      <c r="PYH1167" s="86">
        <v>11162110</v>
      </c>
      <c r="PYI1167" s="86">
        <v>11162110</v>
      </c>
      <c r="PYJ1167" s="86">
        <v>11162110</v>
      </c>
      <c r="PYK1167" s="86">
        <v>11162110</v>
      </c>
      <c r="PYL1167" s="86">
        <v>11162110</v>
      </c>
      <c r="PYM1167" s="86">
        <v>11162110</v>
      </c>
      <c r="PYN1167" s="86">
        <v>11162110</v>
      </c>
      <c r="PYO1167" s="86">
        <v>11162110</v>
      </c>
      <c r="PYP1167" s="86">
        <v>11162110</v>
      </c>
      <c r="PYQ1167" s="86">
        <v>11162110</v>
      </c>
      <c r="PYR1167" s="86">
        <v>11162110</v>
      </c>
      <c r="PYS1167" s="86">
        <v>11162110</v>
      </c>
      <c r="PYT1167" s="86">
        <v>11162110</v>
      </c>
      <c r="PYU1167" s="86">
        <v>11162110</v>
      </c>
      <c r="PYV1167" s="86">
        <v>11162110</v>
      </c>
      <c r="PYW1167" s="86">
        <v>11162110</v>
      </c>
      <c r="PYX1167" s="86">
        <v>11162110</v>
      </c>
      <c r="PYY1167" s="86">
        <v>11162110</v>
      </c>
      <c r="PYZ1167" s="86">
        <v>11162110</v>
      </c>
      <c r="PZA1167" s="86">
        <v>11162110</v>
      </c>
      <c r="PZB1167" s="86">
        <v>11162110</v>
      </c>
      <c r="PZC1167" s="86">
        <v>11162110</v>
      </c>
      <c r="PZD1167" s="86">
        <v>11162110</v>
      </c>
      <c r="PZE1167" s="86">
        <v>11162110</v>
      </c>
      <c r="PZF1167" s="86">
        <v>11162110</v>
      </c>
      <c r="PZG1167" s="86">
        <v>11162110</v>
      </c>
      <c r="PZH1167" s="86">
        <v>11162110</v>
      </c>
      <c r="PZI1167" s="86">
        <v>11162110</v>
      </c>
      <c r="PZJ1167" s="86">
        <v>11162110</v>
      </c>
      <c r="PZK1167" s="86">
        <v>11162110</v>
      </c>
      <c r="PZL1167" s="86">
        <v>11162110</v>
      </c>
      <c r="PZM1167" s="86">
        <v>11162110</v>
      </c>
      <c r="PZN1167" s="86">
        <v>11162110</v>
      </c>
      <c r="PZO1167" s="86">
        <v>11162110</v>
      </c>
      <c r="PZP1167" s="86">
        <v>11162110</v>
      </c>
      <c r="PZQ1167" s="86">
        <v>11162110</v>
      </c>
      <c r="PZR1167" s="86">
        <v>11162110</v>
      </c>
      <c r="PZS1167" s="86">
        <v>11162110</v>
      </c>
      <c r="PZT1167" s="86">
        <v>11162110</v>
      </c>
      <c r="PZU1167" s="86">
        <v>11162110</v>
      </c>
      <c r="PZV1167" s="86">
        <v>11162110</v>
      </c>
      <c r="PZW1167" s="86">
        <v>11162110</v>
      </c>
      <c r="PZX1167" s="86">
        <v>11162110</v>
      </c>
      <c r="PZY1167" s="86">
        <v>11162110</v>
      </c>
      <c r="PZZ1167" s="86">
        <v>11162110</v>
      </c>
      <c r="QAA1167" s="86">
        <v>11162110</v>
      </c>
      <c r="QAB1167" s="86">
        <v>11162110</v>
      </c>
      <c r="QAC1167" s="86">
        <v>11162110</v>
      </c>
      <c r="QAD1167" s="86">
        <v>11162110</v>
      </c>
      <c r="QAE1167" s="86">
        <v>11162110</v>
      </c>
      <c r="QAF1167" s="86">
        <v>11162110</v>
      </c>
      <c r="QAG1167" s="86">
        <v>11162110</v>
      </c>
      <c r="QAH1167" s="86">
        <v>11162110</v>
      </c>
      <c r="QAI1167" s="86">
        <v>11162110</v>
      </c>
      <c r="QAJ1167" s="86">
        <v>11162110</v>
      </c>
      <c r="QAK1167" s="86">
        <v>11162110</v>
      </c>
      <c r="QAL1167" s="86">
        <v>11162110</v>
      </c>
      <c r="QAM1167" s="86">
        <v>11162110</v>
      </c>
      <c r="QAN1167" s="86">
        <v>11162110</v>
      </c>
      <c r="QAO1167" s="86">
        <v>11162110</v>
      </c>
      <c r="QAP1167" s="86">
        <v>11162110</v>
      </c>
      <c r="QAQ1167" s="86">
        <v>11162110</v>
      </c>
      <c r="QAR1167" s="86">
        <v>11162110</v>
      </c>
      <c r="QAS1167" s="86">
        <v>11162110</v>
      </c>
      <c r="QAT1167" s="86">
        <v>11162110</v>
      </c>
      <c r="QAU1167" s="86">
        <v>11162110</v>
      </c>
      <c r="QAV1167" s="86">
        <v>11162110</v>
      </c>
      <c r="QAW1167" s="86">
        <v>11162110</v>
      </c>
      <c r="QAX1167" s="86">
        <v>11162110</v>
      </c>
      <c r="QAY1167" s="86">
        <v>11162110</v>
      </c>
      <c r="QAZ1167" s="86">
        <v>11162110</v>
      </c>
      <c r="QBA1167" s="86">
        <v>11162110</v>
      </c>
      <c r="QBB1167" s="86">
        <v>11162110</v>
      </c>
      <c r="QBC1167" s="86">
        <v>11162110</v>
      </c>
      <c r="QBD1167" s="86">
        <v>11162110</v>
      </c>
      <c r="QBE1167" s="86">
        <v>11162110</v>
      </c>
      <c r="QBF1167" s="86">
        <v>11162110</v>
      </c>
      <c r="QBG1167" s="86">
        <v>11162110</v>
      </c>
      <c r="QBH1167" s="86">
        <v>11162110</v>
      </c>
      <c r="QBI1167" s="86">
        <v>11162110</v>
      </c>
      <c r="QBJ1167" s="86">
        <v>11162110</v>
      </c>
      <c r="QBK1167" s="86">
        <v>11162110</v>
      </c>
      <c r="QBL1167" s="86">
        <v>11162110</v>
      </c>
      <c r="QBM1167" s="86">
        <v>11162110</v>
      </c>
      <c r="QBN1167" s="86">
        <v>11162110</v>
      </c>
      <c r="QBO1167" s="86">
        <v>11162110</v>
      </c>
      <c r="QBP1167" s="86">
        <v>11162110</v>
      </c>
      <c r="QBQ1167" s="86">
        <v>11162110</v>
      </c>
      <c r="QBR1167" s="86">
        <v>11162110</v>
      </c>
      <c r="QBS1167" s="86">
        <v>11162110</v>
      </c>
      <c r="QBT1167" s="86">
        <v>11162110</v>
      </c>
      <c r="QBU1167" s="86">
        <v>11162110</v>
      </c>
      <c r="QBV1167" s="86">
        <v>11162110</v>
      </c>
      <c r="QBW1167" s="86">
        <v>11162110</v>
      </c>
      <c r="QBX1167" s="86">
        <v>11162110</v>
      </c>
      <c r="QBY1167" s="86">
        <v>11162110</v>
      </c>
      <c r="QBZ1167" s="86">
        <v>11162110</v>
      </c>
      <c r="QCA1167" s="86">
        <v>11162110</v>
      </c>
      <c r="QCB1167" s="86">
        <v>11162110</v>
      </c>
      <c r="QCC1167" s="86">
        <v>11162110</v>
      </c>
      <c r="QCD1167" s="86">
        <v>11162110</v>
      </c>
      <c r="QCE1167" s="86">
        <v>11162110</v>
      </c>
      <c r="QCF1167" s="86">
        <v>11162110</v>
      </c>
      <c r="QCG1167" s="86">
        <v>11162110</v>
      </c>
      <c r="QCH1167" s="86">
        <v>11162110</v>
      </c>
      <c r="QCI1167" s="86">
        <v>11162110</v>
      </c>
      <c r="QCJ1167" s="86">
        <v>11162110</v>
      </c>
      <c r="QCK1167" s="86">
        <v>11162110</v>
      </c>
      <c r="QCL1167" s="86">
        <v>11162110</v>
      </c>
      <c r="QCM1167" s="86">
        <v>11162110</v>
      </c>
      <c r="QCN1167" s="86">
        <v>11162110</v>
      </c>
      <c r="QCO1167" s="86">
        <v>11162110</v>
      </c>
      <c r="QCP1167" s="86">
        <v>11162110</v>
      </c>
      <c r="QCQ1167" s="86">
        <v>11162110</v>
      </c>
      <c r="QCR1167" s="86">
        <v>11162110</v>
      </c>
      <c r="QCS1167" s="86">
        <v>11162110</v>
      </c>
      <c r="QCT1167" s="86">
        <v>11162110</v>
      </c>
      <c r="QCU1167" s="86">
        <v>11162110</v>
      </c>
      <c r="QCV1167" s="86">
        <v>11162110</v>
      </c>
      <c r="QCW1167" s="86">
        <v>11162110</v>
      </c>
      <c r="QCX1167" s="86">
        <v>11162110</v>
      </c>
      <c r="QCY1167" s="86">
        <v>11162110</v>
      </c>
      <c r="QCZ1167" s="86">
        <v>11162110</v>
      </c>
      <c r="QDA1167" s="86">
        <v>11162110</v>
      </c>
      <c r="QDB1167" s="86">
        <v>11162110</v>
      </c>
      <c r="QDC1167" s="86">
        <v>11162110</v>
      </c>
      <c r="QDD1167" s="86">
        <v>11162110</v>
      </c>
      <c r="QDE1167" s="86">
        <v>11162110</v>
      </c>
      <c r="QDF1167" s="86">
        <v>11162110</v>
      </c>
      <c r="QDG1167" s="86">
        <v>11162110</v>
      </c>
      <c r="QDH1167" s="86">
        <v>11162110</v>
      </c>
      <c r="QDI1167" s="86">
        <v>11162110</v>
      </c>
      <c r="QDJ1167" s="86">
        <v>11162110</v>
      </c>
      <c r="QDK1167" s="86">
        <v>11162110</v>
      </c>
      <c r="QDL1167" s="86">
        <v>11162110</v>
      </c>
      <c r="QDM1167" s="86">
        <v>11162110</v>
      </c>
      <c r="QDN1167" s="86">
        <v>11162110</v>
      </c>
      <c r="QDO1167" s="86">
        <v>11162110</v>
      </c>
      <c r="QDP1167" s="86">
        <v>11162110</v>
      </c>
      <c r="QDQ1167" s="86">
        <v>11162110</v>
      </c>
      <c r="QDR1167" s="86">
        <v>11162110</v>
      </c>
      <c r="QDS1167" s="86">
        <v>11162110</v>
      </c>
      <c r="QDT1167" s="86">
        <v>11162110</v>
      </c>
      <c r="QDU1167" s="86">
        <v>11162110</v>
      </c>
      <c r="QDV1167" s="86">
        <v>11162110</v>
      </c>
      <c r="QDW1167" s="86">
        <v>11162110</v>
      </c>
      <c r="QDX1167" s="86">
        <v>11162110</v>
      </c>
      <c r="QDY1167" s="86">
        <v>11162110</v>
      </c>
      <c r="QDZ1167" s="86">
        <v>11162110</v>
      </c>
      <c r="QEA1167" s="86">
        <v>11162110</v>
      </c>
      <c r="QEB1167" s="86">
        <v>11162110</v>
      </c>
      <c r="QEC1167" s="86">
        <v>11162110</v>
      </c>
      <c r="QED1167" s="86">
        <v>11162110</v>
      </c>
      <c r="QEE1167" s="86">
        <v>11162110</v>
      </c>
      <c r="QEF1167" s="86">
        <v>11162110</v>
      </c>
      <c r="QEG1167" s="86">
        <v>11162110</v>
      </c>
      <c r="QEH1167" s="86">
        <v>11162110</v>
      </c>
      <c r="QEI1167" s="86">
        <v>11162110</v>
      </c>
      <c r="QEJ1167" s="86">
        <v>11162110</v>
      </c>
      <c r="QEK1167" s="86">
        <v>11162110</v>
      </c>
      <c r="QEL1167" s="86">
        <v>11162110</v>
      </c>
      <c r="QEM1167" s="86">
        <v>11162110</v>
      </c>
      <c r="QEN1167" s="86">
        <v>11162110</v>
      </c>
      <c r="QEO1167" s="86">
        <v>11162110</v>
      </c>
      <c r="QEP1167" s="86">
        <v>11162110</v>
      </c>
      <c r="QEQ1167" s="86">
        <v>11162110</v>
      </c>
      <c r="QER1167" s="86">
        <v>11162110</v>
      </c>
      <c r="QES1167" s="86">
        <v>11162110</v>
      </c>
      <c r="QET1167" s="86">
        <v>11162110</v>
      </c>
      <c r="QEU1167" s="86">
        <v>11162110</v>
      </c>
      <c r="QEV1167" s="86">
        <v>11162110</v>
      </c>
      <c r="QEW1167" s="86">
        <v>11162110</v>
      </c>
      <c r="QEX1167" s="86">
        <v>11162110</v>
      </c>
      <c r="QEY1167" s="86">
        <v>11162110</v>
      </c>
      <c r="QEZ1167" s="86">
        <v>11162110</v>
      </c>
      <c r="QFA1167" s="86">
        <v>11162110</v>
      </c>
      <c r="QFB1167" s="86">
        <v>11162110</v>
      </c>
      <c r="QFC1167" s="86">
        <v>11162110</v>
      </c>
      <c r="QFD1167" s="86">
        <v>11162110</v>
      </c>
      <c r="QFE1167" s="86">
        <v>11162110</v>
      </c>
      <c r="QFF1167" s="86">
        <v>11162110</v>
      </c>
      <c r="QFG1167" s="86">
        <v>11162110</v>
      </c>
      <c r="QFH1167" s="86">
        <v>11162110</v>
      </c>
      <c r="QFI1167" s="86">
        <v>11162110</v>
      </c>
      <c r="QFJ1167" s="86">
        <v>11162110</v>
      </c>
      <c r="QFK1167" s="86">
        <v>11162110</v>
      </c>
      <c r="QFL1167" s="86">
        <v>11162110</v>
      </c>
      <c r="QFM1167" s="86">
        <v>11162110</v>
      </c>
      <c r="QFN1167" s="86">
        <v>11162110</v>
      </c>
      <c r="QFO1167" s="86">
        <v>11162110</v>
      </c>
      <c r="QFP1167" s="86">
        <v>11162110</v>
      </c>
      <c r="QFQ1167" s="86">
        <v>11162110</v>
      </c>
      <c r="QFR1167" s="86">
        <v>11162110</v>
      </c>
      <c r="QFS1167" s="86">
        <v>11162110</v>
      </c>
      <c r="QFT1167" s="86">
        <v>11162110</v>
      </c>
      <c r="QFU1167" s="86">
        <v>11162110</v>
      </c>
      <c r="QFV1167" s="86">
        <v>11162110</v>
      </c>
      <c r="QFW1167" s="86">
        <v>11162110</v>
      </c>
      <c r="QFX1167" s="86">
        <v>11162110</v>
      </c>
      <c r="QFY1167" s="86">
        <v>11162110</v>
      </c>
      <c r="QFZ1167" s="86">
        <v>11162110</v>
      </c>
      <c r="QGA1167" s="86">
        <v>11162110</v>
      </c>
      <c r="QGB1167" s="86">
        <v>11162110</v>
      </c>
      <c r="QGC1167" s="86">
        <v>11162110</v>
      </c>
      <c r="QGD1167" s="86">
        <v>11162110</v>
      </c>
      <c r="QGE1167" s="86">
        <v>11162110</v>
      </c>
      <c r="QGF1167" s="86">
        <v>11162110</v>
      </c>
      <c r="QGG1167" s="86">
        <v>11162110</v>
      </c>
      <c r="QGH1167" s="86">
        <v>11162110</v>
      </c>
      <c r="QGI1167" s="86">
        <v>11162110</v>
      </c>
      <c r="QGJ1167" s="86">
        <v>11162110</v>
      </c>
      <c r="QGK1167" s="86">
        <v>11162110</v>
      </c>
      <c r="QGL1167" s="86">
        <v>11162110</v>
      </c>
      <c r="QGM1167" s="86">
        <v>11162110</v>
      </c>
      <c r="QGN1167" s="86">
        <v>11162110</v>
      </c>
      <c r="QGO1167" s="86">
        <v>11162110</v>
      </c>
      <c r="QGP1167" s="86">
        <v>11162110</v>
      </c>
      <c r="QGQ1167" s="86">
        <v>11162110</v>
      </c>
      <c r="QGR1167" s="86">
        <v>11162110</v>
      </c>
      <c r="QGS1167" s="86">
        <v>11162110</v>
      </c>
      <c r="QGT1167" s="86">
        <v>11162110</v>
      </c>
      <c r="QGU1167" s="86">
        <v>11162110</v>
      </c>
      <c r="QGV1167" s="86">
        <v>11162110</v>
      </c>
      <c r="QGW1167" s="86">
        <v>11162110</v>
      </c>
      <c r="QGX1167" s="86">
        <v>11162110</v>
      </c>
      <c r="QGY1167" s="86">
        <v>11162110</v>
      </c>
      <c r="QGZ1167" s="86">
        <v>11162110</v>
      </c>
      <c r="QHA1167" s="86">
        <v>11162110</v>
      </c>
      <c r="QHB1167" s="86">
        <v>11162110</v>
      </c>
      <c r="QHC1167" s="86">
        <v>11162110</v>
      </c>
      <c r="QHD1167" s="86">
        <v>11162110</v>
      </c>
      <c r="QHE1167" s="86">
        <v>11162110</v>
      </c>
      <c r="QHF1167" s="86">
        <v>11162110</v>
      </c>
      <c r="QHG1167" s="86">
        <v>11162110</v>
      </c>
      <c r="QHH1167" s="86">
        <v>11162110</v>
      </c>
      <c r="QHI1167" s="86">
        <v>11162110</v>
      </c>
      <c r="QHJ1167" s="86">
        <v>11162110</v>
      </c>
      <c r="QHK1167" s="86">
        <v>11162110</v>
      </c>
      <c r="QHL1167" s="86">
        <v>11162110</v>
      </c>
      <c r="QHM1167" s="86">
        <v>11162110</v>
      </c>
      <c r="QHN1167" s="86">
        <v>11162110</v>
      </c>
      <c r="QHO1167" s="86">
        <v>11162110</v>
      </c>
      <c r="QHP1167" s="86">
        <v>11162110</v>
      </c>
      <c r="QHQ1167" s="86">
        <v>11162110</v>
      </c>
      <c r="QHR1167" s="86">
        <v>11162110</v>
      </c>
      <c r="QHS1167" s="86">
        <v>11162110</v>
      </c>
      <c r="QHT1167" s="86">
        <v>11162110</v>
      </c>
      <c r="QHU1167" s="86">
        <v>11162110</v>
      </c>
      <c r="QHV1167" s="86">
        <v>11162110</v>
      </c>
      <c r="QHW1167" s="86">
        <v>11162110</v>
      </c>
      <c r="QHX1167" s="86">
        <v>11162110</v>
      </c>
      <c r="QHY1167" s="86">
        <v>11162110</v>
      </c>
      <c r="QHZ1167" s="86">
        <v>11162110</v>
      </c>
      <c r="QIA1167" s="86">
        <v>11162110</v>
      </c>
      <c r="QIB1167" s="86">
        <v>11162110</v>
      </c>
      <c r="QIC1167" s="86">
        <v>11162110</v>
      </c>
      <c r="QID1167" s="86">
        <v>11162110</v>
      </c>
      <c r="QIE1167" s="86">
        <v>11162110</v>
      </c>
      <c r="QIF1167" s="86">
        <v>11162110</v>
      </c>
      <c r="QIG1167" s="86">
        <v>11162110</v>
      </c>
      <c r="QIH1167" s="86">
        <v>11162110</v>
      </c>
      <c r="QII1167" s="86">
        <v>11162110</v>
      </c>
      <c r="QIJ1167" s="86">
        <v>11162110</v>
      </c>
      <c r="QIK1167" s="86">
        <v>11162110</v>
      </c>
      <c r="QIL1167" s="86">
        <v>11162110</v>
      </c>
      <c r="QIM1167" s="86">
        <v>11162110</v>
      </c>
      <c r="QIN1167" s="86">
        <v>11162110</v>
      </c>
      <c r="QIO1167" s="86">
        <v>11162110</v>
      </c>
      <c r="QIP1167" s="86">
        <v>11162110</v>
      </c>
      <c r="QIQ1167" s="86">
        <v>11162110</v>
      </c>
      <c r="QIR1167" s="86">
        <v>11162110</v>
      </c>
      <c r="QIS1167" s="86">
        <v>11162110</v>
      </c>
      <c r="QIT1167" s="86">
        <v>11162110</v>
      </c>
      <c r="QIU1167" s="86">
        <v>11162110</v>
      </c>
      <c r="QIV1167" s="86">
        <v>11162110</v>
      </c>
      <c r="QIW1167" s="86">
        <v>11162110</v>
      </c>
      <c r="QIX1167" s="86">
        <v>11162110</v>
      </c>
      <c r="QIY1167" s="86">
        <v>11162110</v>
      </c>
      <c r="QIZ1167" s="86">
        <v>11162110</v>
      </c>
      <c r="QJA1167" s="86">
        <v>11162110</v>
      </c>
      <c r="QJB1167" s="86">
        <v>11162110</v>
      </c>
      <c r="QJC1167" s="86">
        <v>11162110</v>
      </c>
      <c r="QJD1167" s="86">
        <v>11162110</v>
      </c>
      <c r="QJE1167" s="86">
        <v>11162110</v>
      </c>
      <c r="QJF1167" s="86">
        <v>11162110</v>
      </c>
      <c r="QJG1167" s="86">
        <v>11162110</v>
      </c>
      <c r="QJH1167" s="86">
        <v>11162110</v>
      </c>
      <c r="QJI1167" s="86">
        <v>11162110</v>
      </c>
      <c r="QJJ1167" s="86">
        <v>11162110</v>
      </c>
      <c r="QJK1167" s="86">
        <v>11162110</v>
      </c>
      <c r="QJL1167" s="86">
        <v>11162110</v>
      </c>
      <c r="QJM1167" s="86">
        <v>11162110</v>
      </c>
      <c r="QJN1167" s="86">
        <v>11162110</v>
      </c>
      <c r="QJO1167" s="86">
        <v>11162110</v>
      </c>
      <c r="QJP1167" s="86">
        <v>11162110</v>
      </c>
      <c r="QJQ1167" s="86">
        <v>11162110</v>
      </c>
      <c r="QJR1167" s="86">
        <v>11162110</v>
      </c>
      <c r="QJS1167" s="86">
        <v>11162110</v>
      </c>
      <c r="QJT1167" s="86">
        <v>11162110</v>
      </c>
      <c r="QJU1167" s="86">
        <v>11162110</v>
      </c>
      <c r="QJV1167" s="86">
        <v>11162110</v>
      </c>
      <c r="QJW1167" s="86">
        <v>11162110</v>
      </c>
      <c r="QJX1167" s="86">
        <v>11162110</v>
      </c>
      <c r="QJY1167" s="86">
        <v>11162110</v>
      </c>
      <c r="QJZ1167" s="86">
        <v>11162110</v>
      </c>
      <c r="QKA1167" s="86">
        <v>11162110</v>
      </c>
      <c r="QKB1167" s="86">
        <v>11162110</v>
      </c>
      <c r="QKC1167" s="86">
        <v>11162110</v>
      </c>
      <c r="QKD1167" s="86">
        <v>11162110</v>
      </c>
      <c r="QKE1167" s="86">
        <v>11162110</v>
      </c>
      <c r="QKF1167" s="86">
        <v>11162110</v>
      </c>
      <c r="QKG1167" s="86">
        <v>11162110</v>
      </c>
      <c r="QKH1167" s="86">
        <v>11162110</v>
      </c>
      <c r="QKI1167" s="86">
        <v>11162110</v>
      </c>
      <c r="QKJ1167" s="86">
        <v>11162110</v>
      </c>
      <c r="QKK1167" s="86">
        <v>11162110</v>
      </c>
      <c r="QKL1167" s="86">
        <v>11162110</v>
      </c>
      <c r="QKM1167" s="86">
        <v>11162110</v>
      </c>
      <c r="QKN1167" s="86">
        <v>11162110</v>
      </c>
      <c r="QKO1167" s="86">
        <v>11162110</v>
      </c>
      <c r="QKP1167" s="86">
        <v>11162110</v>
      </c>
      <c r="QKQ1167" s="86">
        <v>11162110</v>
      </c>
      <c r="QKR1167" s="86">
        <v>11162110</v>
      </c>
      <c r="QKS1167" s="86">
        <v>11162110</v>
      </c>
      <c r="QKT1167" s="86">
        <v>11162110</v>
      </c>
      <c r="QKU1167" s="86">
        <v>11162110</v>
      </c>
      <c r="QKV1167" s="86">
        <v>11162110</v>
      </c>
      <c r="QKW1167" s="86">
        <v>11162110</v>
      </c>
      <c r="QKX1167" s="86">
        <v>11162110</v>
      </c>
      <c r="QKY1167" s="86">
        <v>11162110</v>
      </c>
      <c r="QKZ1167" s="86">
        <v>11162110</v>
      </c>
      <c r="QLA1167" s="86">
        <v>11162110</v>
      </c>
      <c r="QLB1167" s="86">
        <v>11162110</v>
      </c>
      <c r="QLC1167" s="86">
        <v>11162110</v>
      </c>
      <c r="QLD1167" s="86">
        <v>11162110</v>
      </c>
      <c r="QLE1167" s="86">
        <v>11162110</v>
      </c>
      <c r="QLF1167" s="86">
        <v>11162110</v>
      </c>
      <c r="QLG1167" s="86">
        <v>11162110</v>
      </c>
      <c r="QLH1167" s="86">
        <v>11162110</v>
      </c>
      <c r="QLI1167" s="86">
        <v>11162110</v>
      </c>
      <c r="QLJ1167" s="86">
        <v>11162110</v>
      </c>
      <c r="QLK1167" s="86">
        <v>11162110</v>
      </c>
      <c r="QLL1167" s="86">
        <v>11162110</v>
      </c>
      <c r="QLM1167" s="86">
        <v>11162110</v>
      </c>
      <c r="QLN1167" s="86">
        <v>11162110</v>
      </c>
      <c r="QLO1167" s="86">
        <v>11162110</v>
      </c>
      <c r="QLP1167" s="86">
        <v>11162110</v>
      </c>
      <c r="QLQ1167" s="86">
        <v>11162110</v>
      </c>
      <c r="QLR1167" s="86">
        <v>11162110</v>
      </c>
      <c r="QLS1167" s="86">
        <v>11162110</v>
      </c>
      <c r="QLT1167" s="86">
        <v>11162110</v>
      </c>
      <c r="QLU1167" s="86">
        <v>11162110</v>
      </c>
      <c r="QLV1167" s="86">
        <v>11162110</v>
      </c>
      <c r="QLW1167" s="86">
        <v>11162110</v>
      </c>
      <c r="QLX1167" s="86">
        <v>11162110</v>
      </c>
      <c r="QLY1167" s="86">
        <v>11162110</v>
      </c>
      <c r="QLZ1167" s="86">
        <v>11162110</v>
      </c>
      <c r="QMA1167" s="86">
        <v>11162110</v>
      </c>
      <c r="QMB1167" s="86">
        <v>11162110</v>
      </c>
      <c r="QMC1167" s="86">
        <v>11162110</v>
      </c>
      <c r="QMD1167" s="86">
        <v>11162110</v>
      </c>
      <c r="QME1167" s="86">
        <v>11162110</v>
      </c>
      <c r="QMF1167" s="86">
        <v>11162110</v>
      </c>
      <c r="QMG1167" s="86">
        <v>11162110</v>
      </c>
      <c r="QMH1167" s="86">
        <v>11162110</v>
      </c>
      <c r="QMI1167" s="86">
        <v>11162110</v>
      </c>
      <c r="QMJ1167" s="86">
        <v>11162110</v>
      </c>
      <c r="QMK1167" s="86">
        <v>11162110</v>
      </c>
      <c r="QML1167" s="86">
        <v>11162110</v>
      </c>
      <c r="QMM1167" s="86">
        <v>11162110</v>
      </c>
      <c r="QMN1167" s="86">
        <v>11162110</v>
      </c>
      <c r="QMO1167" s="86">
        <v>11162110</v>
      </c>
      <c r="QMP1167" s="86">
        <v>11162110</v>
      </c>
      <c r="QMQ1167" s="86">
        <v>11162110</v>
      </c>
      <c r="QMR1167" s="86">
        <v>11162110</v>
      </c>
      <c r="QMS1167" s="86">
        <v>11162110</v>
      </c>
      <c r="QMT1167" s="86">
        <v>11162110</v>
      </c>
      <c r="QMU1167" s="86">
        <v>11162110</v>
      </c>
      <c r="QMV1167" s="86">
        <v>11162110</v>
      </c>
      <c r="QMW1167" s="86">
        <v>11162110</v>
      </c>
      <c r="QMX1167" s="86">
        <v>11162110</v>
      </c>
      <c r="QMY1167" s="86">
        <v>11162110</v>
      </c>
      <c r="QMZ1167" s="86">
        <v>11162110</v>
      </c>
      <c r="QNA1167" s="86">
        <v>11162110</v>
      </c>
      <c r="QNB1167" s="86">
        <v>11162110</v>
      </c>
      <c r="QNC1167" s="86">
        <v>11162110</v>
      </c>
      <c r="QND1167" s="86">
        <v>11162110</v>
      </c>
      <c r="QNE1167" s="86">
        <v>11162110</v>
      </c>
      <c r="QNF1167" s="86">
        <v>11162110</v>
      </c>
      <c r="QNG1167" s="86">
        <v>11162110</v>
      </c>
      <c r="QNH1167" s="86">
        <v>11162110</v>
      </c>
      <c r="QNI1167" s="86">
        <v>11162110</v>
      </c>
      <c r="QNJ1167" s="86">
        <v>11162110</v>
      </c>
      <c r="QNK1167" s="86">
        <v>11162110</v>
      </c>
      <c r="QNL1167" s="86">
        <v>11162110</v>
      </c>
      <c r="QNM1167" s="86">
        <v>11162110</v>
      </c>
      <c r="QNN1167" s="86">
        <v>11162110</v>
      </c>
      <c r="QNO1167" s="86">
        <v>11162110</v>
      </c>
      <c r="QNP1167" s="86">
        <v>11162110</v>
      </c>
      <c r="QNQ1167" s="86">
        <v>11162110</v>
      </c>
      <c r="QNR1167" s="86">
        <v>11162110</v>
      </c>
      <c r="QNS1167" s="86">
        <v>11162110</v>
      </c>
      <c r="QNT1167" s="86">
        <v>11162110</v>
      </c>
      <c r="QNU1167" s="86">
        <v>11162110</v>
      </c>
      <c r="QNV1167" s="86">
        <v>11162110</v>
      </c>
      <c r="QNW1167" s="86">
        <v>11162110</v>
      </c>
      <c r="QNX1167" s="86">
        <v>11162110</v>
      </c>
      <c r="QNY1167" s="86">
        <v>11162110</v>
      </c>
      <c r="QNZ1167" s="86">
        <v>11162110</v>
      </c>
      <c r="QOA1167" s="86">
        <v>11162110</v>
      </c>
      <c r="QOB1167" s="86">
        <v>11162110</v>
      </c>
      <c r="QOC1167" s="86">
        <v>11162110</v>
      </c>
      <c r="QOD1167" s="86">
        <v>11162110</v>
      </c>
      <c r="QOE1167" s="86">
        <v>11162110</v>
      </c>
      <c r="QOF1167" s="86">
        <v>11162110</v>
      </c>
      <c r="QOG1167" s="86">
        <v>11162110</v>
      </c>
      <c r="QOH1167" s="86">
        <v>11162110</v>
      </c>
      <c r="QOI1167" s="86">
        <v>11162110</v>
      </c>
      <c r="QOJ1167" s="86">
        <v>11162110</v>
      </c>
      <c r="QOK1167" s="86">
        <v>11162110</v>
      </c>
      <c r="QOL1167" s="86">
        <v>11162110</v>
      </c>
      <c r="QOM1167" s="86">
        <v>11162110</v>
      </c>
      <c r="QON1167" s="86">
        <v>11162110</v>
      </c>
      <c r="QOO1167" s="86">
        <v>11162110</v>
      </c>
      <c r="QOP1167" s="86">
        <v>11162110</v>
      </c>
      <c r="QOQ1167" s="86">
        <v>11162110</v>
      </c>
      <c r="QOR1167" s="86">
        <v>11162110</v>
      </c>
      <c r="QOS1167" s="86">
        <v>11162110</v>
      </c>
      <c r="QOT1167" s="86">
        <v>11162110</v>
      </c>
      <c r="QOU1167" s="86">
        <v>11162110</v>
      </c>
      <c r="QOV1167" s="86">
        <v>11162110</v>
      </c>
      <c r="QOW1167" s="86">
        <v>11162110</v>
      </c>
      <c r="QOX1167" s="86">
        <v>11162110</v>
      </c>
      <c r="QOY1167" s="86">
        <v>11162110</v>
      </c>
      <c r="QOZ1167" s="86">
        <v>11162110</v>
      </c>
      <c r="QPA1167" s="86">
        <v>11162110</v>
      </c>
      <c r="QPB1167" s="86">
        <v>11162110</v>
      </c>
      <c r="QPC1167" s="86">
        <v>11162110</v>
      </c>
      <c r="QPD1167" s="86">
        <v>11162110</v>
      </c>
      <c r="QPE1167" s="86">
        <v>11162110</v>
      </c>
      <c r="QPF1167" s="86">
        <v>11162110</v>
      </c>
      <c r="QPG1167" s="86">
        <v>11162110</v>
      </c>
      <c r="QPH1167" s="86">
        <v>11162110</v>
      </c>
      <c r="QPI1167" s="86">
        <v>11162110</v>
      </c>
      <c r="QPJ1167" s="86">
        <v>11162110</v>
      </c>
      <c r="QPK1167" s="86">
        <v>11162110</v>
      </c>
      <c r="QPL1167" s="86">
        <v>11162110</v>
      </c>
      <c r="QPM1167" s="86">
        <v>11162110</v>
      </c>
      <c r="QPN1167" s="86">
        <v>11162110</v>
      </c>
      <c r="QPO1167" s="86">
        <v>11162110</v>
      </c>
      <c r="QPP1167" s="86">
        <v>11162110</v>
      </c>
      <c r="QPQ1167" s="86">
        <v>11162110</v>
      </c>
      <c r="QPR1167" s="86">
        <v>11162110</v>
      </c>
      <c r="QPS1167" s="86">
        <v>11162110</v>
      </c>
      <c r="QPT1167" s="86">
        <v>11162110</v>
      </c>
      <c r="QPU1167" s="86">
        <v>11162110</v>
      </c>
      <c r="QPV1167" s="86">
        <v>11162110</v>
      </c>
      <c r="QPW1167" s="86">
        <v>11162110</v>
      </c>
      <c r="QPX1167" s="86">
        <v>11162110</v>
      </c>
      <c r="QPY1167" s="86">
        <v>11162110</v>
      </c>
      <c r="QPZ1167" s="86">
        <v>11162110</v>
      </c>
      <c r="QQA1167" s="86">
        <v>11162110</v>
      </c>
      <c r="QQB1167" s="86">
        <v>11162110</v>
      </c>
      <c r="QQC1167" s="86">
        <v>11162110</v>
      </c>
      <c r="QQD1167" s="86">
        <v>11162110</v>
      </c>
      <c r="QQE1167" s="86">
        <v>11162110</v>
      </c>
      <c r="QQF1167" s="86">
        <v>11162110</v>
      </c>
      <c r="QQG1167" s="86">
        <v>11162110</v>
      </c>
      <c r="QQH1167" s="86">
        <v>11162110</v>
      </c>
      <c r="QQI1167" s="86">
        <v>11162110</v>
      </c>
      <c r="QQJ1167" s="86">
        <v>11162110</v>
      </c>
      <c r="QQK1167" s="86">
        <v>11162110</v>
      </c>
      <c r="QQL1167" s="86">
        <v>11162110</v>
      </c>
      <c r="QQM1167" s="86">
        <v>11162110</v>
      </c>
      <c r="QQN1167" s="86">
        <v>11162110</v>
      </c>
      <c r="QQO1167" s="86">
        <v>11162110</v>
      </c>
      <c r="QQP1167" s="86">
        <v>11162110</v>
      </c>
      <c r="QQQ1167" s="86">
        <v>11162110</v>
      </c>
      <c r="QQR1167" s="86">
        <v>11162110</v>
      </c>
      <c r="QQS1167" s="86">
        <v>11162110</v>
      </c>
      <c r="QQT1167" s="86">
        <v>11162110</v>
      </c>
      <c r="QQU1167" s="86">
        <v>11162110</v>
      </c>
      <c r="QQV1167" s="86">
        <v>11162110</v>
      </c>
      <c r="QQW1167" s="86">
        <v>11162110</v>
      </c>
      <c r="QQX1167" s="86">
        <v>11162110</v>
      </c>
      <c r="QQY1167" s="86">
        <v>11162110</v>
      </c>
      <c r="QQZ1167" s="86">
        <v>11162110</v>
      </c>
      <c r="QRA1167" s="86">
        <v>11162110</v>
      </c>
      <c r="QRB1167" s="86">
        <v>11162110</v>
      </c>
      <c r="QRC1167" s="86">
        <v>11162110</v>
      </c>
      <c r="QRD1167" s="86">
        <v>11162110</v>
      </c>
      <c r="QRE1167" s="86">
        <v>11162110</v>
      </c>
      <c r="QRF1167" s="86">
        <v>11162110</v>
      </c>
      <c r="QRG1167" s="86">
        <v>11162110</v>
      </c>
      <c r="QRH1167" s="86">
        <v>11162110</v>
      </c>
      <c r="QRI1167" s="86">
        <v>11162110</v>
      </c>
      <c r="QRJ1167" s="86">
        <v>11162110</v>
      </c>
      <c r="QRK1167" s="86">
        <v>11162110</v>
      </c>
      <c r="QRL1167" s="86">
        <v>11162110</v>
      </c>
      <c r="QRM1167" s="86">
        <v>11162110</v>
      </c>
      <c r="QRN1167" s="86">
        <v>11162110</v>
      </c>
      <c r="QRO1167" s="86">
        <v>11162110</v>
      </c>
      <c r="QRP1167" s="86">
        <v>11162110</v>
      </c>
      <c r="QRQ1167" s="86">
        <v>11162110</v>
      </c>
      <c r="QRR1167" s="86">
        <v>11162110</v>
      </c>
      <c r="QRS1167" s="86">
        <v>11162110</v>
      </c>
      <c r="QRT1167" s="86">
        <v>11162110</v>
      </c>
      <c r="QRU1167" s="86">
        <v>11162110</v>
      </c>
      <c r="QRV1167" s="86">
        <v>11162110</v>
      </c>
      <c r="QRW1167" s="86">
        <v>11162110</v>
      </c>
      <c r="QRX1167" s="86">
        <v>11162110</v>
      </c>
      <c r="QRY1167" s="86">
        <v>11162110</v>
      </c>
      <c r="QRZ1167" s="86">
        <v>11162110</v>
      </c>
      <c r="QSA1167" s="86">
        <v>11162110</v>
      </c>
      <c r="QSB1167" s="86">
        <v>11162110</v>
      </c>
      <c r="QSC1167" s="86">
        <v>11162110</v>
      </c>
      <c r="QSD1167" s="86">
        <v>11162110</v>
      </c>
      <c r="QSE1167" s="86">
        <v>11162110</v>
      </c>
      <c r="QSF1167" s="86">
        <v>11162110</v>
      </c>
      <c r="QSG1167" s="86">
        <v>11162110</v>
      </c>
      <c r="QSH1167" s="86">
        <v>11162110</v>
      </c>
      <c r="QSI1167" s="86">
        <v>11162110</v>
      </c>
      <c r="QSJ1167" s="86">
        <v>11162110</v>
      </c>
      <c r="QSK1167" s="86">
        <v>11162110</v>
      </c>
      <c r="QSL1167" s="86">
        <v>11162110</v>
      </c>
      <c r="QSM1167" s="86">
        <v>11162110</v>
      </c>
      <c r="QSN1167" s="86">
        <v>11162110</v>
      </c>
      <c r="QSO1167" s="86">
        <v>11162110</v>
      </c>
      <c r="QSP1167" s="86">
        <v>11162110</v>
      </c>
      <c r="QSQ1167" s="86">
        <v>11162110</v>
      </c>
      <c r="QSR1167" s="86">
        <v>11162110</v>
      </c>
      <c r="QSS1167" s="86">
        <v>11162110</v>
      </c>
      <c r="QST1167" s="86">
        <v>11162110</v>
      </c>
      <c r="QSU1167" s="86">
        <v>11162110</v>
      </c>
      <c r="QSV1167" s="86">
        <v>11162110</v>
      </c>
      <c r="QSW1167" s="86">
        <v>11162110</v>
      </c>
      <c r="QSX1167" s="86">
        <v>11162110</v>
      </c>
      <c r="QSY1167" s="86">
        <v>11162110</v>
      </c>
      <c r="QSZ1167" s="86">
        <v>11162110</v>
      </c>
      <c r="QTA1167" s="86">
        <v>11162110</v>
      </c>
      <c r="QTB1167" s="86">
        <v>11162110</v>
      </c>
      <c r="QTC1167" s="86">
        <v>11162110</v>
      </c>
      <c r="QTD1167" s="86">
        <v>11162110</v>
      </c>
      <c r="QTE1167" s="86">
        <v>11162110</v>
      </c>
      <c r="QTF1167" s="86">
        <v>11162110</v>
      </c>
      <c r="QTG1167" s="86">
        <v>11162110</v>
      </c>
      <c r="QTH1167" s="86">
        <v>11162110</v>
      </c>
      <c r="QTI1167" s="86">
        <v>11162110</v>
      </c>
      <c r="QTJ1167" s="86">
        <v>11162110</v>
      </c>
      <c r="QTK1167" s="86">
        <v>11162110</v>
      </c>
      <c r="QTL1167" s="86">
        <v>11162110</v>
      </c>
      <c r="QTM1167" s="86">
        <v>11162110</v>
      </c>
      <c r="QTN1167" s="86">
        <v>11162110</v>
      </c>
      <c r="QTO1167" s="86">
        <v>11162110</v>
      </c>
      <c r="QTP1167" s="86">
        <v>11162110</v>
      </c>
      <c r="QTQ1167" s="86">
        <v>11162110</v>
      </c>
      <c r="QTR1167" s="86">
        <v>11162110</v>
      </c>
      <c r="QTS1167" s="86">
        <v>11162110</v>
      </c>
      <c r="QTT1167" s="86">
        <v>11162110</v>
      </c>
      <c r="QTU1167" s="86">
        <v>11162110</v>
      </c>
      <c r="QTV1167" s="86">
        <v>11162110</v>
      </c>
      <c r="QTW1167" s="86">
        <v>11162110</v>
      </c>
      <c r="QTX1167" s="86">
        <v>11162110</v>
      </c>
      <c r="QTY1167" s="86">
        <v>11162110</v>
      </c>
      <c r="QTZ1167" s="86">
        <v>11162110</v>
      </c>
      <c r="QUA1167" s="86">
        <v>11162110</v>
      </c>
      <c r="QUB1167" s="86">
        <v>11162110</v>
      </c>
      <c r="QUC1167" s="86">
        <v>11162110</v>
      </c>
      <c r="QUD1167" s="86">
        <v>11162110</v>
      </c>
      <c r="QUE1167" s="86">
        <v>11162110</v>
      </c>
      <c r="QUF1167" s="86">
        <v>11162110</v>
      </c>
      <c r="QUG1167" s="86">
        <v>11162110</v>
      </c>
      <c r="QUH1167" s="86">
        <v>11162110</v>
      </c>
      <c r="QUI1167" s="86">
        <v>11162110</v>
      </c>
      <c r="QUJ1167" s="86">
        <v>11162110</v>
      </c>
      <c r="QUK1167" s="86">
        <v>11162110</v>
      </c>
      <c r="QUL1167" s="86">
        <v>11162110</v>
      </c>
      <c r="QUM1167" s="86">
        <v>11162110</v>
      </c>
      <c r="QUN1167" s="86">
        <v>11162110</v>
      </c>
      <c r="QUO1167" s="86">
        <v>11162110</v>
      </c>
      <c r="QUP1167" s="86">
        <v>11162110</v>
      </c>
      <c r="QUQ1167" s="86">
        <v>11162110</v>
      </c>
      <c r="QUR1167" s="86">
        <v>11162110</v>
      </c>
      <c r="QUS1167" s="86">
        <v>11162110</v>
      </c>
      <c r="QUT1167" s="86">
        <v>11162110</v>
      </c>
      <c r="QUU1167" s="86">
        <v>11162110</v>
      </c>
      <c r="QUV1167" s="86">
        <v>11162110</v>
      </c>
      <c r="QUW1167" s="86">
        <v>11162110</v>
      </c>
      <c r="QUX1167" s="86">
        <v>11162110</v>
      </c>
      <c r="QUY1167" s="86">
        <v>11162110</v>
      </c>
      <c r="QUZ1167" s="86">
        <v>11162110</v>
      </c>
      <c r="QVA1167" s="86">
        <v>11162110</v>
      </c>
      <c r="QVB1167" s="86">
        <v>11162110</v>
      </c>
      <c r="QVC1167" s="86">
        <v>11162110</v>
      </c>
      <c r="QVD1167" s="86">
        <v>11162110</v>
      </c>
      <c r="QVE1167" s="86">
        <v>11162110</v>
      </c>
      <c r="QVF1167" s="86">
        <v>11162110</v>
      </c>
      <c r="QVG1167" s="86">
        <v>11162110</v>
      </c>
      <c r="QVH1167" s="86">
        <v>11162110</v>
      </c>
      <c r="QVI1167" s="86">
        <v>11162110</v>
      </c>
      <c r="QVJ1167" s="86">
        <v>11162110</v>
      </c>
      <c r="QVK1167" s="86">
        <v>11162110</v>
      </c>
      <c r="QVL1167" s="86">
        <v>11162110</v>
      </c>
      <c r="QVM1167" s="86">
        <v>11162110</v>
      </c>
      <c r="QVN1167" s="86">
        <v>11162110</v>
      </c>
      <c r="QVO1167" s="86">
        <v>11162110</v>
      </c>
      <c r="QVP1167" s="86">
        <v>11162110</v>
      </c>
      <c r="QVQ1167" s="86">
        <v>11162110</v>
      </c>
      <c r="QVR1167" s="86">
        <v>11162110</v>
      </c>
      <c r="QVS1167" s="86">
        <v>11162110</v>
      </c>
      <c r="QVT1167" s="86">
        <v>11162110</v>
      </c>
      <c r="QVU1167" s="86">
        <v>11162110</v>
      </c>
      <c r="QVV1167" s="86">
        <v>11162110</v>
      </c>
      <c r="QVW1167" s="86">
        <v>11162110</v>
      </c>
      <c r="QVX1167" s="86">
        <v>11162110</v>
      </c>
      <c r="QVY1167" s="86">
        <v>11162110</v>
      </c>
      <c r="QVZ1167" s="86">
        <v>11162110</v>
      </c>
      <c r="QWA1167" s="86">
        <v>11162110</v>
      </c>
      <c r="QWB1167" s="86">
        <v>11162110</v>
      </c>
      <c r="QWC1167" s="86">
        <v>11162110</v>
      </c>
      <c r="QWD1167" s="86">
        <v>11162110</v>
      </c>
      <c r="QWE1167" s="86">
        <v>11162110</v>
      </c>
      <c r="QWF1167" s="86">
        <v>11162110</v>
      </c>
      <c r="QWG1167" s="86">
        <v>11162110</v>
      </c>
      <c r="QWH1167" s="86">
        <v>11162110</v>
      </c>
      <c r="QWI1167" s="86">
        <v>11162110</v>
      </c>
      <c r="QWJ1167" s="86">
        <v>11162110</v>
      </c>
      <c r="QWK1167" s="86">
        <v>11162110</v>
      </c>
      <c r="QWL1167" s="86">
        <v>11162110</v>
      </c>
      <c r="QWM1167" s="86">
        <v>11162110</v>
      </c>
      <c r="QWN1167" s="86">
        <v>11162110</v>
      </c>
      <c r="QWO1167" s="86">
        <v>11162110</v>
      </c>
      <c r="QWP1167" s="86">
        <v>11162110</v>
      </c>
      <c r="QWQ1167" s="86">
        <v>11162110</v>
      </c>
      <c r="QWR1167" s="86">
        <v>11162110</v>
      </c>
      <c r="QWS1167" s="86">
        <v>11162110</v>
      </c>
      <c r="QWT1167" s="86">
        <v>11162110</v>
      </c>
      <c r="QWU1167" s="86">
        <v>11162110</v>
      </c>
      <c r="QWV1167" s="86">
        <v>11162110</v>
      </c>
      <c r="QWW1167" s="86">
        <v>11162110</v>
      </c>
      <c r="QWX1167" s="86">
        <v>11162110</v>
      </c>
      <c r="QWY1167" s="86">
        <v>11162110</v>
      </c>
      <c r="QWZ1167" s="86">
        <v>11162110</v>
      </c>
      <c r="QXA1167" s="86">
        <v>11162110</v>
      </c>
      <c r="QXB1167" s="86">
        <v>11162110</v>
      </c>
      <c r="QXC1167" s="86">
        <v>11162110</v>
      </c>
      <c r="QXD1167" s="86">
        <v>11162110</v>
      </c>
      <c r="QXE1167" s="86">
        <v>11162110</v>
      </c>
      <c r="QXF1167" s="86">
        <v>11162110</v>
      </c>
      <c r="QXG1167" s="86">
        <v>11162110</v>
      </c>
      <c r="QXH1167" s="86">
        <v>11162110</v>
      </c>
      <c r="QXI1167" s="86">
        <v>11162110</v>
      </c>
      <c r="QXJ1167" s="86">
        <v>11162110</v>
      </c>
      <c r="QXK1167" s="86">
        <v>11162110</v>
      </c>
      <c r="QXL1167" s="86">
        <v>11162110</v>
      </c>
      <c r="QXM1167" s="86">
        <v>11162110</v>
      </c>
      <c r="QXN1167" s="86">
        <v>11162110</v>
      </c>
      <c r="QXO1167" s="86">
        <v>11162110</v>
      </c>
      <c r="QXP1167" s="86">
        <v>11162110</v>
      </c>
      <c r="QXQ1167" s="86">
        <v>11162110</v>
      </c>
      <c r="QXR1167" s="86">
        <v>11162110</v>
      </c>
      <c r="QXS1167" s="86">
        <v>11162110</v>
      </c>
      <c r="QXT1167" s="86">
        <v>11162110</v>
      </c>
      <c r="QXU1167" s="86">
        <v>11162110</v>
      </c>
      <c r="QXV1167" s="86">
        <v>11162110</v>
      </c>
      <c r="QXW1167" s="86">
        <v>11162110</v>
      </c>
      <c r="QXX1167" s="86">
        <v>11162110</v>
      </c>
      <c r="QXY1167" s="86">
        <v>11162110</v>
      </c>
      <c r="QXZ1167" s="86">
        <v>11162110</v>
      </c>
      <c r="QYA1167" s="86">
        <v>11162110</v>
      </c>
      <c r="QYB1167" s="86">
        <v>11162110</v>
      </c>
      <c r="QYC1167" s="86">
        <v>11162110</v>
      </c>
      <c r="QYD1167" s="86">
        <v>11162110</v>
      </c>
      <c r="QYE1167" s="86">
        <v>11162110</v>
      </c>
      <c r="QYF1167" s="86">
        <v>11162110</v>
      </c>
      <c r="QYG1167" s="86">
        <v>11162110</v>
      </c>
      <c r="QYH1167" s="86">
        <v>11162110</v>
      </c>
      <c r="QYI1167" s="86">
        <v>11162110</v>
      </c>
      <c r="QYJ1167" s="86">
        <v>11162110</v>
      </c>
      <c r="QYK1167" s="86">
        <v>11162110</v>
      </c>
      <c r="QYL1167" s="86">
        <v>11162110</v>
      </c>
      <c r="QYM1167" s="86">
        <v>11162110</v>
      </c>
      <c r="QYN1167" s="86">
        <v>11162110</v>
      </c>
      <c r="QYO1167" s="86">
        <v>11162110</v>
      </c>
      <c r="QYP1167" s="86">
        <v>11162110</v>
      </c>
      <c r="QYQ1167" s="86">
        <v>11162110</v>
      </c>
      <c r="QYR1167" s="86">
        <v>11162110</v>
      </c>
      <c r="QYS1167" s="86">
        <v>11162110</v>
      </c>
      <c r="QYT1167" s="86">
        <v>11162110</v>
      </c>
      <c r="QYU1167" s="86">
        <v>11162110</v>
      </c>
      <c r="QYV1167" s="86">
        <v>11162110</v>
      </c>
      <c r="QYW1167" s="86">
        <v>11162110</v>
      </c>
      <c r="QYX1167" s="86">
        <v>11162110</v>
      </c>
      <c r="QYY1167" s="86">
        <v>11162110</v>
      </c>
      <c r="QYZ1167" s="86">
        <v>11162110</v>
      </c>
      <c r="QZA1167" s="86">
        <v>11162110</v>
      </c>
      <c r="QZB1167" s="86">
        <v>11162110</v>
      </c>
      <c r="QZC1167" s="86">
        <v>11162110</v>
      </c>
      <c r="QZD1167" s="86">
        <v>11162110</v>
      </c>
      <c r="QZE1167" s="86">
        <v>11162110</v>
      </c>
      <c r="QZF1167" s="86">
        <v>11162110</v>
      </c>
      <c r="QZG1167" s="86">
        <v>11162110</v>
      </c>
      <c r="QZH1167" s="86">
        <v>11162110</v>
      </c>
      <c r="QZI1167" s="86">
        <v>11162110</v>
      </c>
      <c r="QZJ1167" s="86">
        <v>11162110</v>
      </c>
      <c r="QZK1167" s="86">
        <v>11162110</v>
      </c>
      <c r="QZL1167" s="86">
        <v>11162110</v>
      </c>
      <c r="QZM1167" s="86">
        <v>11162110</v>
      </c>
      <c r="QZN1167" s="86">
        <v>11162110</v>
      </c>
      <c r="QZO1167" s="86">
        <v>11162110</v>
      </c>
      <c r="QZP1167" s="86">
        <v>11162110</v>
      </c>
      <c r="QZQ1167" s="86">
        <v>11162110</v>
      </c>
      <c r="QZR1167" s="86">
        <v>11162110</v>
      </c>
      <c r="QZS1167" s="86">
        <v>11162110</v>
      </c>
      <c r="QZT1167" s="86">
        <v>11162110</v>
      </c>
      <c r="QZU1167" s="86">
        <v>11162110</v>
      </c>
      <c r="QZV1167" s="86">
        <v>11162110</v>
      </c>
      <c r="QZW1167" s="86">
        <v>11162110</v>
      </c>
      <c r="QZX1167" s="86">
        <v>11162110</v>
      </c>
      <c r="QZY1167" s="86">
        <v>11162110</v>
      </c>
      <c r="QZZ1167" s="86">
        <v>11162110</v>
      </c>
      <c r="RAA1167" s="86">
        <v>11162110</v>
      </c>
      <c r="RAB1167" s="86">
        <v>11162110</v>
      </c>
      <c r="RAC1167" s="86">
        <v>11162110</v>
      </c>
      <c r="RAD1167" s="86">
        <v>11162110</v>
      </c>
      <c r="RAE1167" s="86">
        <v>11162110</v>
      </c>
      <c r="RAF1167" s="86">
        <v>11162110</v>
      </c>
      <c r="RAG1167" s="86">
        <v>11162110</v>
      </c>
      <c r="RAH1167" s="86">
        <v>11162110</v>
      </c>
      <c r="RAI1167" s="86">
        <v>11162110</v>
      </c>
      <c r="RAJ1167" s="86">
        <v>11162110</v>
      </c>
      <c r="RAK1167" s="86">
        <v>11162110</v>
      </c>
      <c r="RAL1167" s="86">
        <v>11162110</v>
      </c>
      <c r="RAM1167" s="86">
        <v>11162110</v>
      </c>
      <c r="RAN1167" s="86">
        <v>11162110</v>
      </c>
      <c r="RAO1167" s="86">
        <v>11162110</v>
      </c>
      <c r="RAP1167" s="86">
        <v>11162110</v>
      </c>
      <c r="RAQ1167" s="86">
        <v>11162110</v>
      </c>
      <c r="RAR1167" s="86">
        <v>11162110</v>
      </c>
      <c r="RAS1167" s="86">
        <v>11162110</v>
      </c>
      <c r="RAT1167" s="86">
        <v>11162110</v>
      </c>
      <c r="RAU1167" s="86">
        <v>11162110</v>
      </c>
      <c r="RAV1167" s="86">
        <v>11162110</v>
      </c>
      <c r="RAW1167" s="86">
        <v>11162110</v>
      </c>
      <c r="RAX1167" s="86">
        <v>11162110</v>
      </c>
      <c r="RAY1167" s="86">
        <v>11162110</v>
      </c>
      <c r="RAZ1167" s="86">
        <v>11162110</v>
      </c>
      <c r="RBA1167" s="86">
        <v>11162110</v>
      </c>
      <c r="RBB1167" s="86">
        <v>11162110</v>
      </c>
      <c r="RBC1167" s="86">
        <v>11162110</v>
      </c>
      <c r="RBD1167" s="86">
        <v>11162110</v>
      </c>
      <c r="RBE1167" s="86">
        <v>11162110</v>
      </c>
      <c r="RBF1167" s="86">
        <v>11162110</v>
      </c>
      <c r="RBG1167" s="86">
        <v>11162110</v>
      </c>
      <c r="RBH1167" s="86">
        <v>11162110</v>
      </c>
      <c r="RBI1167" s="86">
        <v>11162110</v>
      </c>
      <c r="RBJ1167" s="86">
        <v>11162110</v>
      </c>
      <c r="RBK1167" s="86">
        <v>11162110</v>
      </c>
      <c r="RBL1167" s="86">
        <v>11162110</v>
      </c>
      <c r="RBM1167" s="86">
        <v>11162110</v>
      </c>
      <c r="RBN1167" s="86">
        <v>11162110</v>
      </c>
      <c r="RBO1167" s="86">
        <v>11162110</v>
      </c>
      <c r="RBP1167" s="86">
        <v>11162110</v>
      </c>
      <c r="RBQ1167" s="86">
        <v>11162110</v>
      </c>
      <c r="RBR1167" s="86">
        <v>11162110</v>
      </c>
      <c r="RBS1167" s="86">
        <v>11162110</v>
      </c>
      <c r="RBT1167" s="86">
        <v>11162110</v>
      </c>
      <c r="RBU1167" s="86">
        <v>11162110</v>
      </c>
      <c r="RBV1167" s="86">
        <v>11162110</v>
      </c>
      <c r="RBW1167" s="86">
        <v>11162110</v>
      </c>
      <c r="RBX1167" s="86">
        <v>11162110</v>
      </c>
      <c r="RBY1167" s="86">
        <v>11162110</v>
      </c>
      <c r="RBZ1167" s="86">
        <v>11162110</v>
      </c>
      <c r="RCA1167" s="86">
        <v>11162110</v>
      </c>
      <c r="RCB1167" s="86">
        <v>11162110</v>
      </c>
      <c r="RCC1167" s="86">
        <v>11162110</v>
      </c>
      <c r="RCD1167" s="86">
        <v>11162110</v>
      </c>
      <c r="RCE1167" s="86">
        <v>11162110</v>
      </c>
      <c r="RCF1167" s="86">
        <v>11162110</v>
      </c>
      <c r="RCG1167" s="86">
        <v>11162110</v>
      </c>
      <c r="RCH1167" s="86">
        <v>11162110</v>
      </c>
      <c r="RCI1167" s="86">
        <v>11162110</v>
      </c>
      <c r="RCJ1167" s="86">
        <v>11162110</v>
      </c>
      <c r="RCK1167" s="86">
        <v>11162110</v>
      </c>
      <c r="RCL1167" s="86">
        <v>11162110</v>
      </c>
      <c r="RCM1167" s="86">
        <v>11162110</v>
      </c>
      <c r="RCN1167" s="86">
        <v>11162110</v>
      </c>
      <c r="RCO1167" s="86">
        <v>11162110</v>
      </c>
      <c r="RCP1167" s="86">
        <v>11162110</v>
      </c>
      <c r="RCQ1167" s="86">
        <v>11162110</v>
      </c>
      <c r="RCR1167" s="86">
        <v>11162110</v>
      </c>
      <c r="RCS1167" s="86">
        <v>11162110</v>
      </c>
      <c r="RCT1167" s="86">
        <v>11162110</v>
      </c>
      <c r="RCU1167" s="86">
        <v>11162110</v>
      </c>
      <c r="RCV1167" s="86">
        <v>11162110</v>
      </c>
      <c r="RCW1167" s="86">
        <v>11162110</v>
      </c>
      <c r="RCX1167" s="86">
        <v>11162110</v>
      </c>
      <c r="RCY1167" s="86">
        <v>11162110</v>
      </c>
      <c r="RCZ1167" s="86">
        <v>11162110</v>
      </c>
      <c r="RDA1167" s="86">
        <v>11162110</v>
      </c>
      <c r="RDB1167" s="86">
        <v>11162110</v>
      </c>
      <c r="RDC1167" s="86">
        <v>11162110</v>
      </c>
      <c r="RDD1167" s="86">
        <v>11162110</v>
      </c>
      <c r="RDE1167" s="86">
        <v>11162110</v>
      </c>
      <c r="RDF1167" s="86">
        <v>11162110</v>
      </c>
      <c r="RDG1167" s="86">
        <v>11162110</v>
      </c>
      <c r="RDH1167" s="86">
        <v>11162110</v>
      </c>
      <c r="RDI1167" s="86">
        <v>11162110</v>
      </c>
      <c r="RDJ1167" s="86">
        <v>11162110</v>
      </c>
      <c r="RDK1167" s="86">
        <v>11162110</v>
      </c>
      <c r="RDL1167" s="86">
        <v>11162110</v>
      </c>
      <c r="RDM1167" s="86">
        <v>11162110</v>
      </c>
      <c r="RDN1167" s="86">
        <v>11162110</v>
      </c>
      <c r="RDO1167" s="86">
        <v>11162110</v>
      </c>
      <c r="RDP1167" s="86">
        <v>11162110</v>
      </c>
      <c r="RDQ1167" s="86">
        <v>11162110</v>
      </c>
      <c r="RDR1167" s="86">
        <v>11162110</v>
      </c>
      <c r="RDS1167" s="86">
        <v>11162110</v>
      </c>
      <c r="RDT1167" s="86">
        <v>11162110</v>
      </c>
      <c r="RDU1167" s="86">
        <v>11162110</v>
      </c>
      <c r="RDV1167" s="86">
        <v>11162110</v>
      </c>
      <c r="RDW1167" s="86">
        <v>11162110</v>
      </c>
      <c r="RDX1167" s="86">
        <v>11162110</v>
      </c>
      <c r="RDY1167" s="86">
        <v>11162110</v>
      </c>
      <c r="RDZ1167" s="86">
        <v>11162110</v>
      </c>
      <c r="REA1167" s="86">
        <v>11162110</v>
      </c>
      <c r="REB1167" s="86">
        <v>11162110</v>
      </c>
      <c r="REC1167" s="86">
        <v>11162110</v>
      </c>
      <c r="RED1167" s="86">
        <v>11162110</v>
      </c>
      <c r="REE1167" s="86">
        <v>11162110</v>
      </c>
      <c r="REF1167" s="86">
        <v>11162110</v>
      </c>
      <c r="REG1167" s="86">
        <v>11162110</v>
      </c>
      <c r="REH1167" s="86">
        <v>11162110</v>
      </c>
      <c r="REI1167" s="86">
        <v>11162110</v>
      </c>
      <c r="REJ1167" s="86">
        <v>11162110</v>
      </c>
      <c r="REK1167" s="86">
        <v>11162110</v>
      </c>
      <c r="REL1167" s="86">
        <v>11162110</v>
      </c>
      <c r="REM1167" s="86">
        <v>11162110</v>
      </c>
      <c r="REN1167" s="86">
        <v>11162110</v>
      </c>
      <c r="REO1167" s="86">
        <v>11162110</v>
      </c>
      <c r="REP1167" s="86">
        <v>11162110</v>
      </c>
      <c r="REQ1167" s="86">
        <v>11162110</v>
      </c>
      <c r="RER1167" s="86">
        <v>11162110</v>
      </c>
      <c r="RES1167" s="86">
        <v>11162110</v>
      </c>
      <c r="RET1167" s="86">
        <v>11162110</v>
      </c>
      <c r="REU1167" s="86">
        <v>11162110</v>
      </c>
      <c r="REV1167" s="86">
        <v>11162110</v>
      </c>
      <c r="REW1167" s="86">
        <v>11162110</v>
      </c>
      <c r="REX1167" s="86">
        <v>11162110</v>
      </c>
      <c r="REY1167" s="86">
        <v>11162110</v>
      </c>
      <c r="REZ1167" s="86">
        <v>11162110</v>
      </c>
      <c r="RFA1167" s="86">
        <v>11162110</v>
      </c>
      <c r="RFB1167" s="86">
        <v>11162110</v>
      </c>
      <c r="RFC1167" s="86">
        <v>11162110</v>
      </c>
      <c r="RFD1167" s="86">
        <v>11162110</v>
      </c>
      <c r="RFE1167" s="86">
        <v>11162110</v>
      </c>
      <c r="RFF1167" s="86">
        <v>11162110</v>
      </c>
      <c r="RFG1167" s="86">
        <v>11162110</v>
      </c>
      <c r="RFH1167" s="86">
        <v>11162110</v>
      </c>
      <c r="RFI1167" s="86">
        <v>11162110</v>
      </c>
      <c r="RFJ1167" s="86">
        <v>11162110</v>
      </c>
      <c r="RFK1167" s="86">
        <v>11162110</v>
      </c>
      <c r="RFL1167" s="86">
        <v>11162110</v>
      </c>
      <c r="RFM1167" s="86">
        <v>11162110</v>
      </c>
      <c r="RFN1167" s="86">
        <v>11162110</v>
      </c>
      <c r="RFO1167" s="86">
        <v>11162110</v>
      </c>
      <c r="RFP1167" s="86">
        <v>11162110</v>
      </c>
      <c r="RFQ1167" s="86">
        <v>11162110</v>
      </c>
      <c r="RFR1167" s="86">
        <v>11162110</v>
      </c>
      <c r="RFS1167" s="86">
        <v>11162110</v>
      </c>
      <c r="RFT1167" s="86">
        <v>11162110</v>
      </c>
      <c r="RFU1167" s="86">
        <v>11162110</v>
      </c>
      <c r="RFV1167" s="86">
        <v>11162110</v>
      </c>
      <c r="RFW1167" s="86">
        <v>11162110</v>
      </c>
      <c r="RFX1167" s="86">
        <v>11162110</v>
      </c>
      <c r="RFY1167" s="86">
        <v>11162110</v>
      </c>
      <c r="RFZ1167" s="86">
        <v>11162110</v>
      </c>
      <c r="RGA1167" s="86">
        <v>11162110</v>
      </c>
      <c r="RGB1167" s="86">
        <v>11162110</v>
      </c>
      <c r="RGC1167" s="86">
        <v>11162110</v>
      </c>
      <c r="RGD1167" s="86">
        <v>11162110</v>
      </c>
      <c r="RGE1167" s="86">
        <v>11162110</v>
      </c>
      <c r="RGF1167" s="86">
        <v>11162110</v>
      </c>
      <c r="RGG1167" s="86">
        <v>11162110</v>
      </c>
      <c r="RGH1167" s="86">
        <v>11162110</v>
      </c>
      <c r="RGI1167" s="86">
        <v>11162110</v>
      </c>
      <c r="RGJ1167" s="86">
        <v>11162110</v>
      </c>
      <c r="RGK1167" s="86">
        <v>11162110</v>
      </c>
      <c r="RGL1167" s="86">
        <v>11162110</v>
      </c>
      <c r="RGM1167" s="86">
        <v>11162110</v>
      </c>
      <c r="RGN1167" s="86">
        <v>11162110</v>
      </c>
      <c r="RGO1167" s="86">
        <v>11162110</v>
      </c>
      <c r="RGP1167" s="86">
        <v>11162110</v>
      </c>
      <c r="RGQ1167" s="86">
        <v>11162110</v>
      </c>
      <c r="RGR1167" s="86">
        <v>11162110</v>
      </c>
      <c r="RGS1167" s="86">
        <v>11162110</v>
      </c>
      <c r="RGT1167" s="86">
        <v>11162110</v>
      </c>
      <c r="RGU1167" s="86">
        <v>11162110</v>
      </c>
      <c r="RGV1167" s="86">
        <v>11162110</v>
      </c>
      <c r="RGW1167" s="86">
        <v>11162110</v>
      </c>
      <c r="RGX1167" s="86">
        <v>11162110</v>
      </c>
      <c r="RGY1167" s="86">
        <v>11162110</v>
      </c>
      <c r="RGZ1167" s="86">
        <v>11162110</v>
      </c>
      <c r="RHA1167" s="86">
        <v>11162110</v>
      </c>
      <c r="RHB1167" s="86">
        <v>11162110</v>
      </c>
      <c r="RHC1167" s="86">
        <v>11162110</v>
      </c>
      <c r="RHD1167" s="86">
        <v>11162110</v>
      </c>
      <c r="RHE1167" s="86">
        <v>11162110</v>
      </c>
      <c r="RHF1167" s="86">
        <v>11162110</v>
      </c>
      <c r="RHG1167" s="86">
        <v>11162110</v>
      </c>
      <c r="RHH1167" s="86">
        <v>11162110</v>
      </c>
      <c r="RHI1167" s="86">
        <v>11162110</v>
      </c>
      <c r="RHJ1167" s="86">
        <v>11162110</v>
      </c>
      <c r="RHK1167" s="86">
        <v>11162110</v>
      </c>
      <c r="RHL1167" s="86">
        <v>11162110</v>
      </c>
      <c r="RHM1167" s="86">
        <v>11162110</v>
      </c>
      <c r="RHN1167" s="86">
        <v>11162110</v>
      </c>
      <c r="RHO1167" s="86">
        <v>11162110</v>
      </c>
      <c r="RHP1167" s="86">
        <v>11162110</v>
      </c>
      <c r="RHQ1167" s="86">
        <v>11162110</v>
      </c>
      <c r="RHR1167" s="86">
        <v>11162110</v>
      </c>
      <c r="RHS1167" s="86">
        <v>11162110</v>
      </c>
      <c r="RHT1167" s="86">
        <v>11162110</v>
      </c>
      <c r="RHU1167" s="86">
        <v>11162110</v>
      </c>
      <c r="RHV1167" s="86">
        <v>11162110</v>
      </c>
      <c r="RHW1167" s="86">
        <v>11162110</v>
      </c>
      <c r="RHX1167" s="86">
        <v>11162110</v>
      </c>
      <c r="RHY1167" s="86">
        <v>11162110</v>
      </c>
      <c r="RHZ1167" s="86">
        <v>11162110</v>
      </c>
      <c r="RIA1167" s="86">
        <v>11162110</v>
      </c>
      <c r="RIB1167" s="86">
        <v>11162110</v>
      </c>
      <c r="RIC1167" s="86">
        <v>11162110</v>
      </c>
      <c r="RID1167" s="86">
        <v>11162110</v>
      </c>
      <c r="RIE1167" s="86">
        <v>11162110</v>
      </c>
      <c r="RIF1167" s="86">
        <v>11162110</v>
      </c>
      <c r="RIG1167" s="86">
        <v>11162110</v>
      </c>
      <c r="RIH1167" s="86">
        <v>11162110</v>
      </c>
      <c r="RII1167" s="86">
        <v>11162110</v>
      </c>
      <c r="RIJ1167" s="86">
        <v>11162110</v>
      </c>
      <c r="RIK1167" s="86">
        <v>11162110</v>
      </c>
      <c r="RIL1167" s="86">
        <v>11162110</v>
      </c>
      <c r="RIM1167" s="86">
        <v>11162110</v>
      </c>
      <c r="RIN1167" s="86">
        <v>11162110</v>
      </c>
      <c r="RIO1167" s="86">
        <v>11162110</v>
      </c>
      <c r="RIP1167" s="86">
        <v>11162110</v>
      </c>
      <c r="RIQ1167" s="86">
        <v>11162110</v>
      </c>
      <c r="RIR1167" s="86">
        <v>11162110</v>
      </c>
      <c r="RIS1167" s="86">
        <v>11162110</v>
      </c>
      <c r="RIT1167" s="86">
        <v>11162110</v>
      </c>
      <c r="RIU1167" s="86">
        <v>11162110</v>
      </c>
      <c r="RIV1167" s="86">
        <v>11162110</v>
      </c>
      <c r="RIW1167" s="86">
        <v>11162110</v>
      </c>
      <c r="RIX1167" s="86">
        <v>11162110</v>
      </c>
      <c r="RIY1167" s="86">
        <v>11162110</v>
      </c>
      <c r="RIZ1167" s="86">
        <v>11162110</v>
      </c>
      <c r="RJA1167" s="86">
        <v>11162110</v>
      </c>
      <c r="RJB1167" s="86">
        <v>11162110</v>
      </c>
      <c r="RJC1167" s="86">
        <v>11162110</v>
      </c>
      <c r="RJD1167" s="86">
        <v>11162110</v>
      </c>
      <c r="RJE1167" s="86">
        <v>11162110</v>
      </c>
      <c r="RJF1167" s="86">
        <v>11162110</v>
      </c>
      <c r="RJG1167" s="86">
        <v>11162110</v>
      </c>
      <c r="RJH1167" s="86">
        <v>11162110</v>
      </c>
      <c r="RJI1167" s="86">
        <v>11162110</v>
      </c>
      <c r="RJJ1167" s="86">
        <v>11162110</v>
      </c>
      <c r="RJK1167" s="86">
        <v>11162110</v>
      </c>
      <c r="RJL1167" s="86">
        <v>11162110</v>
      </c>
      <c r="RJM1167" s="86">
        <v>11162110</v>
      </c>
      <c r="RJN1167" s="86">
        <v>11162110</v>
      </c>
      <c r="RJO1167" s="86">
        <v>11162110</v>
      </c>
      <c r="RJP1167" s="86">
        <v>11162110</v>
      </c>
      <c r="RJQ1167" s="86">
        <v>11162110</v>
      </c>
      <c r="RJR1167" s="86">
        <v>11162110</v>
      </c>
      <c r="RJS1167" s="86">
        <v>11162110</v>
      </c>
      <c r="RJT1167" s="86">
        <v>11162110</v>
      </c>
      <c r="RJU1167" s="86">
        <v>11162110</v>
      </c>
      <c r="RJV1167" s="86">
        <v>11162110</v>
      </c>
      <c r="RJW1167" s="86">
        <v>11162110</v>
      </c>
      <c r="RJX1167" s="86">
        <v>11162110</v>
      </c>
      <c r="RJY1167" s="86">
        <v>11162110</v>
      </c>
      <c r="RJZ1167" s="86">
        <v>11162110</v>
      </c>
      <c r="RKA1167" s="86">
        <v>11162110</v>
      </c>
      <c r="RKB1167" s="86">
        <v>11162110</v>
      </c>
      <c r="RKC1167" s="86">
        <v>11162110</v>
      </c>
      <c r="RKD1167" s="86">
        <v>11162110</v>
      </c>
      <c r="RKE1167" s="86">
        <v>11162110</v>
      </c>
      <c r="RKF1167" s="86">
        <v>11162110</v>
      </c>
      <c r="RKG1167" s="86">
        <v>11162110</v>
      </c>
      <c r="RKH1167" s="86">
        <v>11162110</v>
      </c>
      <c r="RKI1167" s="86">
        <v>11162110</v>
      </c>
      <c r="RKJ1167" s="86">
        <v>11162110</v>
      </c>
      <c r="RKK1167" s="86">
        <v>11162110</v>
      </c>
      <c r="RKL1167" s="86">
        <v>11162110</v>
      </c>
      <c r="RKM1167" s="86">
        <v>11162110</v>
      </c>
      <c r="RKN1167" s="86">
        <v>11162110</v>
      </c>
      <c r="RKO1167" s="86">
        <v>11162110</v>
      </c>
      <c r="RKP1167" s="86">
        <v>11162110</v>
      </c>
      <c r="RKQ1167" s="86">
        <v>11162110</v>
      </c>
      <c r="RKR1167" s="86">
        <v>11162110</v>
      </c>
      <c r="RKS1167" s="86">
        <v>11162110</v>
      </c>
      <c r="RKT1167" s="86">
        <v>11162110</v>
      </c>
      <c r="RKU1167" s="86">
        <v>11162110</v>
      </c>
      <c r="RKV1167" s="86">
        <v>11162110</v>
      </c>
      <c r="RKW1167" s="86">
        <v>11162110</v>
      </c>
      <c r="RKX1167" s="86">
        <v>11162110</v>
      </c>
      <c r="RKY1167" s="86">
        <v>11162110</v>
      </c>
      <c r="RKZ1167" s="86">
        <v>11162110</v>
      </c>
      <c r="RLA1167" s="86">
        <v>11162110</v>
      </c>
      <c r="RLB1167" s="86">
        <v>11162110</v>
      </c>
      <c r="RLC1167" s="86">
        <v>11162110</v>
      </c>
      <c r="RLD1167" s="86">
        <v>11162110</v>
      </c>
      <c r="RLE1167" s="86">
        <v>11162110</v>
      </c>
      <c r="RLF1167" s="86">
        <v>11162110</v>
      </c>
      <c r="RLG1167" s="86">
        <v>11162110</v>
      </c>
      <c r="RLH1167" s="86">
        <v>11162110</v>
      </c>
      <c r="RLI1167" s="86">
        <v>11162110</v>
      </c>
      <c r="RLJ1167" s="86">
        <v>11162110</v>
      </c>
      <c r="RLK1167" s="86">
        <v>11162110</v>
      </c>
      <c r="RLL1167" s="86">
        <v>11162110</v>
      </c>
      <c r="RLM1167" s="86">
        <v>11162110</v>
      </c>
      <c r="RLN1167" s="86">
        <v>11162110</v>
      </c>
      <c r="RLO1167" s="86">
        <v>11162110</v>
      </c>
      <c r="RLP1167" s="86">
        <v>11162110</v>
      </c>
      <c r="RLQ1167" s="86">
        <v>11162110</v>
      </c>
      <c r="RLR1167" s="86">
        <v>11162110</v>
      </c>
      <c r="RLS1167" s="86">
        <v>11162110</v>
      </c>
      <c r="RLT1167" s="86">
        <v>11162110</v>
      </c>
      <c r="RLU1167" s="86">
        <v>11162110</v>
      </c>
      <c r="RLV1167" s="86">
        <v>11162110</v>
      </c>
      <c r="RLW1167" s="86">
        <v>11162110</v>
      </c>
      <c r="RLX1167" s="86">
        <v>11162110</v>
      </c>
      <c r="RLY1167" s="86">
        <v>11162110</v>
      </c>
      <c r="RLZ1167" s="86">
        <v>11162110</v>
      </c>
      <c r="RMA1167" s="86">
        <v>11162110</v>
      </c>
      <c r="RMB1167" s="86">
        <v>11162110</v>
      </c>
      <c r="RMC1167" s="86">
        <v>11162110</v>
      </c>
      <c r="RMD1167" s="86">
        <v>11162110</v>
      </c>
      <c r="RME1167" s="86">
        <v>11162110</v>
      </c>
      <c r="RMF1167" s="86">
        <v>11162110</v>
      </c>
      <c r="RMG1167" s="86">
        <v>11162110</v>
      </c>
      <c r="RMH1167" s="86">
        <v>11162110</v>
      </c>
      <c r="RMI1167" s="86">
        <v>11162110</v>
      </c>
      <c r="RMJ1167" s="86">
        <v>11162110</v>
      </c>
      <c r="RMK1167" s="86">
        <v>11162110</v>
      </c>
      <c r="RML1167" s="86">
        <v>11162110</v>
      </c>
      <c r="RMM1167" s="86">
        <v>11162110</v>
      </c>
      <c r="RMN1167" s="86">
        <v>11162110</v>
      </c>
      <c r="RMO1167" s="86">
        <v>11162110</v>
      </c>
      <c r="RMP1167" s="86">
        <v>11162110</v>
      </c>
      <c r="RMQ1167" s="86">
        <v>11162110</v>
      </c>
      <c r="RMR1167" s="86">
        <v>11162110</v>
      </c>
      <c r="RMS1167" s="86">
        <v>11162110</v>
      </c>
      <c r="RMT1167" s="86">
        <v>11162110</v>
      </c>
      <c r="RMU1167" s="86">
        <v>11162110</v>
      </c>
      <c r="RMV1167" s="86">
        <v>11162110</v>
      </c>
      <c r="RMW1167" s="86">
        <v>11162110</v>
      </c>
      <c r="RMX1167" s="86">
        <v>11162110</v>
      </c>
      <c r="RMY1167" s="86">
        <v>11162110</v>
      </c>
      <c r="RMZ1167" s="86">
        <v>11162110</v>
      </c>
      <c r="RNA1167" s="86">
        <v>11162110</v>
      </c>
      <c r="RNB1167" s="86">
        <v>11162110</v>
      </c>
      <c r="RNC1167" s="86">
        <v>11162110</v>
      </c>
      <c r="RND1167" s="86">
        <v>11162110</v>
      </c>
      <c r="RNE1167" s="86">
        <v>11162110</v>
      </c>
      <c r="RNF1167" s="86">
        <v>11162110</v>
      </c>
      <c r="RNG1167" s="86">
        <v>11162110</v>
      </c>
      <c r="RNH1167" s="86">
        <v>11162110</v>
      </c>
      <c r="RNI1167" s="86">
        <v>11162110</v>
      </c>
      <c r="RNJ1167" s="86">
        <v>11162110</v>
      </c>
      <c r="RNK1167" s="86">
        <v>11162110</v>
      </c>
      <c r="RNL1167" s="86">
        <v>11162110</v>
      </c>
      <c r="RNM1167" s="86">
        <v>11162110</v>
      </c>
      <c r="RNN1167" s="86">
        <v>11162110</v>
      </c>
      <c r="RNO1167" s="86">
        <v>11162110</v>
      </c>
      <c r="RNP1167" s="86">
        <v>11162110</v>
      </c>
      <c r="RNQ1167" s="86">
        <v>11162110</v>
      </c>
      <c r="RNR1167" s="86">
        <v>11162110</v>
      </c>
      <c r="RNS1167" s="86">
        <v>11162110</v>
      </c>
      <c r="RNT1167" s="86">
        <v>11162110</v>
      </c>
      <c r="RNU1167" s="86">
        <v>11162110</v>
      </c>
      <c r="RNV1167" s="86">
        <v>11162110</v>
      </c>
      <c r="RNW1167" s="86">
        <v>11162110</v>
      </c>
      <c r="RNX1167" s="86">
        <v>11162110</v>
      </c>
      <c r="RNY1167" s="86">
        <v>11162110</v>
      </c>
      <c r="RNZ1167" s="86">
        <v>11162110</v>
      </c>
      <c r="ROA1167" s="86">
        <v>11162110</v>
      </c>
      <c r="ROB1167" s="86">
        <v>11162110</v>
      </c>
      <c r="ROC1167" s="86">
        <v>11162110</v>
      </c>
      <c r="ROD1167" s="86">
        <v>11162110</v>
      </c>
      <c r="ROE1167" s="86">
        <v>11162110</v>
      </c>
      <c r="ROF1167" s="86">
        <v>11162110</v>
      </c>
      <c r="ROG1167" s="86">
        <v>11162110</v>
      </c>
      <c r="ROH1167" s="86">
        <v>11162110</v>
      </c>
      <c r="ROI1167" s="86">
        <v>11162110</v>
      </c>
      <c r="ROJ1167" s="86">
        <v>11162110</v>
      </c>
      <c r="ROK1167" s="86">
        <v>11162110</v>
      </c>
      <c r="ROL1167" s="86">
        <v>11162110</v>
      </c>
      <c r="ROM1167" s="86">
        <v>11162110</v>
      </c>
      <c r="RON1167" s="86">
        <v>11162110</v>
      </c>
      <c r="ROO1167" s="86">
        <v>11162110</v>
      </c>
      <c r="ROP1167" s="86">
        <v>11162110</v>
      </c>
      <c r="ROQ1167" s="86">
        <v>11162110</v>
      </c>
      <c r="ROR1167" s="86">
        <v>11162110</v>
      </c>
      <c r="ROS1167" s="86">
        <v>11162110</v>
      </c>
      <c r="ROT1167" s="86">
        <v>11162110</v>
      </c>
      <c r="ROU1167" s="86">
        <v>11162110</v>
      </c>
      <c r="ROV1167" s="86">
        <v>11162110</v>
      </c>
      <c r="ROW1167" s="86">
        <v>11162110</v>
      </c>
      <c r="ROX1167" s="86">
        <v>11162110</v>
      </c>
      <c r="ROY1167" s="86">
        <v>11162110</v>
      </c>
      <c r="ROZ1167" s="86">
        <v>11162110</v>
      </c>
      <c r="RPA1167" s="86">
        <v>11162110</v>
      </c>
      <c r="RPB1167" s="86">
        <v>11162110</v>
      </c>
      <c r="RPC1167" s="86">
        <v>11162110</v>
      </c>
      <c r="RPD1167" s="86">
        <v>11162110</v>
      </c>
      <c r="RPE1167" s="86">
        <v>11162110</v>
      </c>
      <c r="RPF1167" s="86">
        <v>11162110</v>
      </c>
      <c r="RPG1167" s="86">
        <v>11162110</v>
      </c>
      <c r="RPH1167" s="86">
        <v>11162110</v>
      </c>
      <c r="RPI1167" s="86">
        <v>11162110</v>
      </c>
      <c r="RPJ1167" s="86">
        <v>11162110</v>
      </c>
      <c r="RPK1167" s="86">
        <v>11162110</v>
      </c>
      <c r="RPL1167" s="86">
        <v>11162110</v>
      </c>
      <c r="RPM1167" s="86">
        <v>11162110</v>
      </c>
      <c r="RPN1167" s="86">
        <v>11162110</v>
      </c>
      <c r="RPO1167" s="86">
        <v>11162110</v>
      </c>
      <c r="RPP1167" s="86">
        <v>11162110</v>
      </c>
      <c r="RPQ1167" s="86">
        <v>11162110</v>
      </c>
      <c r="RPR1167" s="86">
        <v>11162110</v>
      </c>
      <c r="RPS1167" s="86">
        <v>11162110</v>
      </c>
      <c r="RPT1167" s="86">
        <v>11162110</v>
      </c>
      <c r="RPU1167" s="86">
        <v>11162110</v>
      </c>
      <c r="RPV1167" s="86">
        <v>11162110</v>
      </c>
      <c r="RPW1167" s="86">
        <v>11162110</v>
      </c>
      <c r="RPX1167" s="86">
        <v>11162110</v>
      </c>
      <c r="RPY1167" s="86">
        <v>11162110</v>
      </c>
      <c r="RPZ1167" s="86">
        <v>11162110</v>
      </c>
      <c r="RQA1167" s="86">
        <v>11162110</v>
      </c>
      <c r="RQB1167" s="86">
        <v>11162110</v>
      </c>
      <c r="RQC1167" s="86">
        <v>11162110</v>
      </c>
      <c r="RQD1167" s="86">
        <v>11162110</v>
      </c>
      <c r="RQE1167" s="86">
        <v>11162110</v>
      </c>
      <c r="RQF1167" s="86">
        <v>11162110</v>
      </c>
      <c r="RQG1167" s="86">
        <v>11162110</v>
      </c>
      <c r="RQH1167" s="86">
        <v>11162110</v>
      </c>
      <c r="RQI1167" s="86">
        <v>11162110</v>
      </c>
      <c r="RQJ1167" s="86">
        <v>11162110</v>
      </c>
      <c r="RQK1167" s="86">
        <v>11162110</v>
      </c>
      <c r="RQL1167" s="86">
        <v>11162110</v>
      </c>
      <c r="RQM1167" s="86">
        <v>11162110</v>
      </c>
      <c r="RQN1167" s="86">
        <v>11162110</v>
      </c>
      <c r="RQO1167" s="86">
        <v>11162110</v>
      </c>
      <c r="RQP1167" s="86">
        <v>11162110</v>
      </c>
      <c r="RQQ1167" s="86">
        <v>11162110</v>
      </c>
      <c r="RQR1167" s="86">
        <v>11162110</v>
      </c>
      <c r="RQS1167" s="86">
        <v>11162110</v>
      </c>
      <c r="RQT1167" s="86">
        <v>11162110</v>
      </c>
      <c r="RQU1167" s="86">
        <v>11162110</v>
      </c>
      <c r="RQV1167" s="86">
        <v>11162110</v>
      </c>
      <c r="RQW1167" s="86">
        <v>11162110</v>
      </c>
      <c r="RQX1167" s="86">
        <v>11162110</v>
      </c>
      <c r="RQY1167" s="86">
        <v>11162110</v>
      </c>
      <c r="RQZ1167" s="86">
        <v>11162110</v>
      </c>
      <c r="RRA1167" s="86">
        <v>11162110</v>
      </c>
      <c r="RRB1167" s="86">
        <v>11162110</v>
      </c>
      <c r="RRC1167" s="86">
        <v>11162110</v>
      </c>
      <c r="RRD1167" s="86">
        <v>11162110</v>
      </c>
      <c r="RRE1167" s="86">
        <v>11162110</v>
      </c>
      <c r="RRF1167" s="86">
        <v>11162110</v>
      </c>
      <c r="RRG1167" s="86">
        <v>11162110</v>
      </c>
      <c r="RRH1167" s="86">
        <v>11162110</v>
      </c>
      <c r="RRI1167" s="86">
        <v>11162110</v>
      </c>
      <c r="RRJ1167" s="86">
        <v>11162110</v>
      </c>
      <c r="RRK1167" s="86">
        <v>11162110</v>
      </c>
      <c r="RRL1167" s="86">
        <v>11162110</v>
      </c>
      <c r="RRM1167" s="86">
        <v>11162110</v>
      </c>
      <c r="RRN1167" s="86">
        <v>11162110</v>
      </c>
      <c r="RRO1167" s="86">
        <v>11162110</v>
      </c>
      <c r="RRP1167" s="86">
        <v>11162110</v>
      </c>
      <c r="RRQ1167" s="86">
        <v>11162110</v>
      </c>
      <c r="RRR1167" s="86">
        <v>11162110</v>
      </c>
      <c r="RRS1167" s="86">
        <v>11162110</v>
      </c>
      <c r="RRT1167" s="86">
        <v>11162110</v>
      </c>
      <c r="RRU1167" s="86">
        <v>11162110</v>
      </c>
      <c r="RRV1167" s="86">
        <v>11162110</v>
      </c>
      <c r="RRW1167" s="86">
        <v>11162110</v>
      </c>
      <c r="RRX1167" s="86">
        <v>11162110</v>
      </c>
      <c r="RRY1167" s="86">
        <v>11162110</v>
      </c>
      <c r="RRZ1167" s="86">
        <v>11162110</v>
      </c>
      <c r="RSA1167" s="86">
        <v>11162110</v>
      </c>
      <c r="RSB1167" s="86">
        <v>11162110</v>
      </c>
      <c r="RSC1167" s="86">
        <v>11162110</v>
      </c>
      <c r="RSD1167" s="86">
        <v>11162110</v>
      </c>
      <c r="RSE1167" s="86">
        <v>11162110</v>
      </c>
      <c r="RSF1167" s="86">
        <v>11162110</v>
      </c>
      <c r="RSG1167" s="86">
        <v>11162110</v>
      </c>
      <c r="RSH1167" s="86">
        <v>11162110</v>
      </c>
      <c r="RSI1167" s="86">
        <v>11162110</v>
      </c>
      <c r="RSJ1167" s="86">
        <v>11162110</v>
      </c>
      <c r="RSK1167" s="86">
        <v>11162110</v>
      </c>
      <c r="RSL1167" s="86">
        <v>11162110</v>
      </c>
      <c r="RSM1167" s="86">
        <v>11162110</v>
      </c>
      <c r="RSN1167" s="86">
        <v>11162110</v>
      </c>
      <c r="RSO1167" s="86">
        <v>11162110</v>
      </c>
      <c r="RSP1167" s="86">
        <v>11162110</v>
      </c>
      <c r="RSQ1167" s="86">
        <v>11162110</v>
      </c>
      <c r="RSR1167" s="86">
        <v>11162110</v>
      </c>
      <c r="RSS1167" s="86">
        <v>11162110</v>
      </c>
      <c r="RST1167" s="86">
        <v>11162110</v>
      </c>
      <c r="RSU1167" s="86">
        <v>11162110</v>
      </c>
      <c r="RSV1167" s="86">
        <v>11162110</v>
      </c>
      <c r="RSW1167" s="86">
        <v>11162110</v>
      </c>
      <c r="RSX1167" s="86">
        <v>11162110</v>
      </c>
      <c r="RSY1167" s="86">
        <v>11162110</v>
      </c>
      <c r="RSZ1167" s="86">
        <v>11162110</v>
      </c>
      <c r="RTA1167" s="86">
        <v>11162110</v>
      </c>
      <c r="RTB1167" s="86">
        <v>11162110</v>
      </c>
      <c r="RTC1167" s="86">
        <v>11162110</v>
      </c>
      <c r="RTD1167" s="86">
        <v>11162110</v>
      </c>
      <c r="RTE1167" s="86">
        <v>11162110</v>
      </c>
      <c r="RTF1167" s="86">
        <v>11162110</v>
      </c>
      <c r="RTG1167" s="86">
        <v>11162110</v>
      </c>
      <c r="RTH1167" s="86">
        <v>11162110</v>
      </c>
      <c r="RTI1167" s="86">
        <v>11162110</v>
      </c>
      <c r="RTJ1167" s="86">
        <v>11162110</v>
      </c>
      <c r="RTK1167" s="86">
        <v>11162110</v>
      </c>
      <c r="RTL1167" s="86">
        <v>11162110</v>
      </c>
      <c r="RTM1167" s="86">
        <v>11162110</v>
      </c>
      <c r="RTN1167" s="86">
        <v>11162110</v>
      </c>
      <c r="RTO1167" s="86">
        <v>11162110</v>
      </c>
      <c r="RTP1167" s="86">
        <v>11162110</v>
      </c>
      <c r="RTQ1167" s="86">
        <v>11162110</v>
      </c>
      <c r="RTR1167" s="86">
        <v>11162110</v>
      </c>
      <c r="RTS1167" s="86">
        <v>11162110</v>
      </c>
      <c r="RTT1167" s="86">
        <v>11162110</v>
      </c>
      <c r="RTU1167" s="86">
        <v>11162110</v>
      </c>
      <c r="RTV1167" s="86">
        <v>11162110</v>
      </c>
      <c r="RTW1167" s="86">
        <v>11162110</v>
      </c>
      <c r="RTX1167" s="86">
        <v>11162110</v>
      </c>
      <c r="RTY1167" s="86">
        <v>11162110</v>
      </c>
      <c r="RTZ1167" s="86">
        <v>11162110</v>
      </c>
      <c r="RUA1167" s="86">
        <v>11162110</v>
      </c>
      <c r="RUB1167" s="86">
        <v>11162110</v>
      </c>
      <c r="RUC1167" s="86">
        <v>11162110</v>
      </c>
      <c r="RUD1167" s="86">
        <v>11162110</v>
      </c>
      <c r="RUE1167" s="86">
        <v>11162110</v>
      </c>
      <c r="RUF1167" s="86">
        <v>11162110</v>
      </c>
      <c r="RUG1167" s="86">
        <v>11162110</v>
      </c>
      <c r="RUH1167" s="86">
        <v>11162110</v>
      </c>
      <c r="RUI1167" s="86">
        <v>11162110</v>
      </c>
      <c r="RUJ1167" s="86">
        <v>11162110</v>
      </c>
      <c r="RUK1167" s="86">
        <v>11162110</v>
      </c>
      <c r="RUL1167" s="86">
        <v>11162110</v>
      </c>
      <c r="RUM1167" s="86">
        <v>11162110</v>
      </c>
      <c r="RUN1167" s="86">
        <v>11162110</v>
      </c>
      <c r="RUO1167" s="86">
        <v>11162110</v>
      </c>
      <c r="RUP1167" s="86">
        <v>11162110</v>
      </c>
      <c r="RUQ1167" s="86">
        <v>11162110</v>
      </c>
      <c r="RUR1167" s="86">
        <v>11162110</v>
      </c>
      <c r="RUS1167" s="86">
        <v>11162110</v>
      </c>
      <c r="RUT1167" s="86">
        <v>11162110</v>
      </c>
      <c r="RUU1167" s="86">
        <v>11162110</v>
      </c>
      <c r="RUV1167" s="86">
        <v>11162110</v>
      </c>
      <c r="RUW1167" s="86">
        <v>11162110</v>
      </c>
      <c r="RUX1167" s="86">
        <v>11162110</v>
      </c>
      <c r="RUY1167" s="86">
        <v>11162110</v>
      </c>
      <c r="RUZ1167" s="86">
        <v>11162110</v>
      </c>
      <c r="RVA1167" s="86">
        <v>11162110</v>
      </c>
      <c r="RVB1167" s="86">
        <v>11162110</v>
      </c>
      <c r="RVC1167" s="86">
        <v>11162110</v>
      </c>
      <c r="RVD1167" s="86">
        <v>11162110</v>
      </c>
      <c r="RVE1167" s="86">
        <v>11162110</v>
      </c>
      <c r="RVF1167" s="86">
        <v>11162110</v>
      </c>
      <c r="RVG1167" s="86">
        <v>11162110</v>
      </c>
      <c r="RVH1167" s="86">
        <v>11162110</v>
      </c>
      <c r="RVI1167" s="86">
        <v>11162110</v>
      </c>
      <c r="RVJ1167" s="86">
        <v>11162110</v>
      </c>
      <c r="RVK1167" s="86">
        <v>11162110</v>
      </c>
      <c r="RVL1167" s="86">
        <v>11162110</v>
      </c>
      <c r="RVM1167" s="86">
        <v>11162110</v>
      </c>
      <c r="RVN1167" s="86">
        <v>11162110</v>
      </c>
      <c r="RVO1167" s="86">
        <v>11162110</v>
      </c>
      <c r="RVP1167" s="86">
        <v>11162110</v>
      </c>
      <c r="RVQ1167" s="86">
        <v>11162110</v>
      </c>
      <c r="RVR1167" s="86">
        <v>11162110</v>
      </c>
      <c r="RVS1167" s="86">
        <v>11162110</v>
      </c>
      <c r="RVT1167" s="86">
        <v>11162110</v>
      </c>
      <c r="RVU1167" s="86">
        <v>11162110</v>
      </c>
      <c r="RVV1167" s="86">
        <v>11162110</v>
      </c>
      <c r="RVW1167" s="86">
        <v>11162110</v>
      </c>
      <c r="RVX1167" s="86">
        <v>11162110</v>
      </c>
      <c r="RVY1167" s="86">
        <v>11162110</v>
      </c>
      <c r="RVZ1167" s="86">
        <v>11162110</v>
      </c>
      <c r="RWA1167" s="86">
        <v>11162110</v>
      </c>
      <c r="RWB1167" s="86">
        <v>11162110</v>
      </c>
      <c r="RWC1167" s="86">
        <v>11162110</v>
      </c>
      <c r="RWD1167" s="86">
        <v>11162110</v>
      </c>
      <c r="RWE1167" s="86">
        <v>11162110</v>
      </c>
      <c r="RWF1167" s="86">
        <v>11162110</v>
      </c>
      <c r="RWG1167" s="86">
        <v>11162110</v>
      </c>
      <c r="RWH1167" s="86">
        <v>11162110</v>
      </c>
      <c r="RWI1167" s="86">
        <v>11162110</v>
      </c>
      <c r="RWJ1167" s="86">
        <v>11162110</v>
      </c>
      <c r="RWK1167" s="86">
        <v>11162110</v>
      </c>
      <c r="RWL1167" s="86">
        <v>11162110</v>
      </c>
      <c r="RWM1167" s="86">
        <v>11162110</v>
      </c>
      <c r="RWN1167" s="86">
        <v>11162110</v>
      </c>
      <c r="RWO1167" s="86">
        <v>11162110</v>
      </c>
      <c r="RWP1167" s="86">
        <v>11162110</v>
      </c>
      <c r="RWQ1167" s="86">
        <v>11162110</v>
      </c>
      <c r="RWR1167" s="86">
        <v>11162110</v>
      </c>
      <c r="RWS1167" s="86">
        <v>11162110</v>
      </c>
      <c r="RWT1167" s="86">
        <v>11162110</v>
      </c>
      <c r="RWU1167" s="86">
        <v>11162110</v>
      </c>
      <c r="RWV1167" s="86">
        <v>11162110</v>
      </c>
      <c r="RWW1167" s="86">
        <v>11162110</v>
      </c>
      <c r="RWX1167" s="86">
        <v>11162110</v>
      </c>
      <c r="RWY1167" s="86">
        <v>11162110</v>
      </c>
      <c r="RWZ1167" s="86">
        <v>11162110</v>
      </c>
      <c r="RXA1167" s="86">
        <v>11162110</v>
      </c>
      <c r="RXB1167" s="86">
        <v>11162110</v>
      </c>
      <c r="RXC1167" s="86">
        <v>11162110</v>
      </c>
      <c r="RXD1167" s="86">
        <v>11162110</v>
      </c>
      <c r="RXE1167" s="86">
        <v>11162110</v>
      </c>
      <c r="RXF1167" s="86">
        <v>11162110</v>
      </c>
      <c r="RXG1167" s="86">
        <v>11162110</v>
      </c>
      <c r="RXH1167" s="86">
        <v>11162110</v>
      </c>
      <c r="RXI1167" s="86">
        <v>11162110</v>
      </c>
      <c r="RXJ1167" s="86">
        <v>11162110</v>
      </c>
      <c r="RXK1167" s="86">
        <v>11162110</v>
      </c>
      <c r="RXL1167" s="86">
        <v>11162110</v>
      </c>
      <c r="RXM1167" s="86">
        <v>11162110</v>
      </c>
      <c r="RXN1167" s="86">
        <v>11162110</v>
      </c>
      <c r="RXO1167" s="86">
        <v>11162110</v>
      </c>
      <c r="RXP1167" s="86">
        <v>11162110</v>
      </c>
      <c r="RXQ1167" s="86">
        <v>11162110</v>
      </c>
      <c r="RXR1167" s="86">
        <v>11162110</v>
      </c>
      <c r="RXS1167" s="86">
        <v>11162110</v>
      </c>
      <c r="RXT1167" s="86">
        <v>11162110</v>
      </c>
      <c r="RXU1167" s="86">
        <v>11162110</v>
      </c>
      <c r="RXV1167" s="86">
        <v>11162110</v>
      </c>
      <c r="RXW1167" s="86">
        <v>11162110</v>
      </c>
      <c r="RXX1167" s="86">
        <v>11162110</v>
      </c>
      <c r="RXY1167" s="86">
        <v>11162110</v>
      </c>
      <c r="RXZ1167" s="86">
        <v>11162110</v>
      </c>
      <c r="RYA1167" s="86">
        <v>11162110</v>
      </c>
      <c r="RYB1167" s="86">
        <v>11162110</v>
      </c>
      <c r="RYC1167" s="86">
        <v>11162110</v>
      </c>
      <c r="RYD1167" s="86">
        <v>11162110</v>
      </c>
      <c r="RYE1167" s="86">
        <v>11162110</v>
      </c>
      <c r="RYF1167" s="86">
        <v>11162110</v>
      </c>
      <c r="RYG1167" s="86">
        <v>11162110</v>
      </c>
      <c r="RYH1167" s="86">
        <v>11162110</v>
      </c>
      <c r="RYI1167" s="86">
        <v>11162110</v>
      </c>
      <c r="RYJ1167" s="86">
        <v>11162110</v>
      </c>
      <c r="RYK1167" s="86">
        <v>11162110</v>
      </c>
      <c r="RYL1167" s="86">
        <v>11162110</v>
      </c>
      <c r="RYM1167" s="86">
        <v>11162110</v>
      </c>
      <c r="RYN1167" s="86">
        <v>11162110</v>
      </c>
      <c r="RYO1167" s="86">
        <v>11162110</v>
      </c>
      <c r="RYP1167" s="86">
        <v>11162110</v>
      </c>
      <c r="RYQ1167" s="86">
        <v>11162110</v>
      </c>
      <c r="RYR1167" s="86">
        <v>11162110</v>
      </c>
      <c r="RYS1167" s="86">
        <v>11162110</v>
      </c>
      <c r="RYT1167" s="86">
        <v>11162110</v>
      </c>
      <c r="RYU1167" s="86">
        <v>11162110</v>
      </c>
      <c r="RYV1167" s="86">
        <v>11162110</v>
      </c>
      <c r="RYW1167" s="86">
        <v>11162110</v>
      </c>
      <c r="RYX1167" s="86">
        <v>11162110</v>
      </c>
      <c r="RYY1167" s="86">
        <v>11162110</v>
      </c>
      <c r="RYZ1167" s="86">
        <v>11162110</v>
      </c>
      <c r="RZA1167" s="86">
        <v>11162110</v>
      </c>
      <c r="RZB1167" s="86">
        <v>11162110</v>
      </c>
      <c r="RZC1167" s="86">
        <v>11162110</v>
      </c>
      <c r="RZD1167" s="86">
        <v>11162110</v>
      </c>
      <c r="RZE1167" s="86">
        <v>11162110</v>
      </c>
      <c r="RZF1167" s="86">
        <v>11162110</v>
      </c>
      <c r="RZG1167" s="86">
        <v>11162110</v>
      </c>
      <c r="RZH1167" s="86">
        <v>11162110</v>
      </c>
      <c r="RZI1167" s="86">
        <v>11162110</v>
      </c>
      <c r="RZJ1167" s="86">
        <v>11162110</v>
      </c>
      <c r="RZK1167" s="86">
        <v>11162110</v>
      </c>
      <c r="RZL1167" s="86">
        <v>11162110</v>
      </c>
      <c r="RZM1167" s="86">
        <v>11162110</v>
      </c>
      <c r="RZN1167" s="86">
        <v>11162110</v>
      </c>
      <c r="RZO1167" s="86">
        <v>11162110</v>
      </c>
      <c r="RZP1167" s="86">
        <v>11162110</v>
      </c>
      <c r="RZQ1167" s="86">
        <v>11162110</v>
      </c>
      <c r="RZR1167" s="86">
        <v>11162110</v>
      </c>
      <c r="RZS1167" s="86">
        <v>11162110</v>
      </c>
      <c r="RZT1167" s="86">
        <v>11162110</v>
      </c>
      <c r="RZU1167" s="86">
        <v>11162110</v>
      </c>
      <c r="RZV1167" s="86">
        <v>11162110</v>
      </c>
      <c r="RZW1167" s="86">
        <v>11162110</v>
      </c>
      <c r="RZX1167" s="86">
        <v>11162110</v>
      </c>
      <c r="RZY1167" s="86">
        <v>11162110</v>
      </c>
      <c r="RZZ1167" s="86">
        <v>11162110</v>
      </c>
      <c r="SAA1167" s="86">
        <v>11162110</v>
      </c>
      <c r="SAB1167" s="86">
        <v>11162110</v>
      </c>
      <c r="SAC1167" s="86">
        <v>11162110</v>
      </c>
      <c r="SAD1167" s="86">
        <v>11162110</v>
      </c>
      <c r="SAE1167" s="86">
        <v>11162110</v>
      </c>
      <c r="SAF1167" s="86">
        <v>11162110</v>
      </c>
      <c r="SAG1167" s="86">
        <v>11162110</v>
      </c>
      <c r="SAH1167" s="86">
        <v>11162110</v>
      </c>
      <c r="SAI1167" s="86">
        <v>11162110</v>
      </c>
      <c r="SAJ1167" s="86">
        <v>11162110</v>
      </c>
      <c r="SAK1167" s="86">
        <v>11162110</v>
      </c>
      <c r="SAL1167" s="86">
        <v>11162110</v>
      </c>
      <c r="SAM1167" s="86">
        <v>11162110</v>
      </c>
      <c r="SAN1167" s="86">
        <v>11162110</v>
      </c>
      <c r="SAO1167" s="86">
        <v>11162110</v>
      </c>
      <c r="SAP1167" s="86">
        <v>11162110</v>
      </c>
      <c r="SAQ1167" s="86">
        <v>11162110</v>
      </c>
      <c r="SAR1167" s="86">
        <v>11162110</v>
      </c>
      <c r="SAS1167" s="86">
        <v>11162110</v>
      </c>
      <c r="SAT1167" s="86">
        <v>11162110</v>
      </c>
      <c r="SAU1167" s="86">
        <v>11162110</v>
      </c>
      <c r="SAV1167" s="86">
        <v>11162110</v>
      </c>
      <c r="SAW1167" s="86">
        <v>11162110</v>
      </c>
      <c r="SAX1167" s="86">
        <v>11162110</v>
      </c>
      <c r="SAY1167" s="86">
        <v>11162110</v>
      </c>
      <c r="SAZ1167" s="86">
        <v>11162110</v>
      </c>
      <c r="SBA1167" s="86">
        <v>11162110</v>
      </c>
      <c r="SBB1167" s="86">
        <v>11162110</v>
      </c>
      <c r="SBC1167" s="86">
        <v>11162110</v>
      </c>
      <c r="SBD1167" s="86">
        <v>11162110</v>
      </c>
      <c r="SBE1167" s="86">
        <v>11162110</v>
      </c>
      <c r="SBF1167" s="86">
        <v>11162110</v>
      </c>
      <c r="SBG1167" s="86">
        <v>11162110</v>
      </c>
      <c r="SBH1167" s="86">
        <v>11162110</v>
      </c>
      <c r="SBI1167" s="86">
        <v>11162110</v>
      </c>
      <c r="SBJ1167" s="86">
        <v>11162110</v>
      </c>
      <c r="SBK1167" s="86">
        <v>11162110</v>
      </c>
      <c r="SBL1167" s="86">
        <v>11162110</v>
      </c>
      <c r="SBM1167" s="86">
        <v>11162110</v>
      </c>
      <c r="SBN1167" s="86">
        <v>11162110</v>
      </c>
      <c r="SBO1167" s="86">
        <v>11162110</v>
      </c>
      <c r="SBP1167" s="86">
        <v>11162110</v>
      </c>
      <c r="SBQ1167" s="86">
        <v>11162110</v>
      </c>
      <c r="SBR1167" s="86">
        <v>11162110</v>
      </c>
      <c r="SBS1167" s="86">
        <v>11162110</v>
      </c>
      <c r="SBT1167" s="86">
        <v>11162110</v>
      </c>
      <c r="SBU1167" s="86">
        <v>11162110</v>
      </c>
      <c r="SBV1167" s="86">
        <v>11162110</v>
      </c>
      <c r="SBW1167" s="86">
        <v>11162110</v>
      </c>
      <c r="SBX1167" s="86">
        <v>11162110</v>
      </c>
      <c r="SBY1167" s="86">
        <v>11162110</v>
      </c>
      <c r="SBZ1167" s="86">
        <v>11162110</v>
      </c>
      <c r="SCA1167" s="86">
        <v>11162110</v>
      </c>
      <c r="SCB1167" s="86">
        <v>11162110</v>
      </c>
      <c r="SCC1167" s="86">
        <v>11162110</v>
      </c>
      <c r="SCD1167" s="86">
        <v>11162110</v>
      </c>
      <c r="SCE1167" s="86">
        <v>11162110</v>
      </c>
      <c r="SCF1167" s="86">
        <v>11162110</v>
      </c>
      <c r="SCG1167" s="86">
        <v>11162110</v>
      </c>
      <c r="SCH1167" s="86">
        <v>11162110</v>
      </c>
      <c r="SCI1167" s="86">
        <v>11162110</v>
      </c>
      <c r="SCJ1167" s="86">
        <v>11162110</v>
      </c>
      <c r="SCK1167" s="86">
        <v>11162110</v>
      </c>
      <c r="SCL1167" s="86">
        <v>11162110</v>
      </c>
      <c r="SCM1167" s="86">
        <v>11162110</v>
      </c>
      <c r="SCN1167" s="86">
        <v>11162110</v>
      </c>
      <c r="SCO1167" s="86">
        <v>11162110</v>
      </c>
      <c r="SCP1167" s="86">
        <v>11162110</v>
      </c>
      <c r="SCQ1167" s="86">
        <v>11162110</v>
      </c>
      <c r="SCR1167" s="86">
        <v>11162110</v>
      </c>
      <c r="SCS1167" s="86">
        <v>11162110</v>
      </c>
      <c r="SCT1167" s="86">
        <v>11162110</v>
      </c>
      <c r="SCU1167" s="86">
        <v>11162110</v>
      </c>
      <c r="SCV1167" s="86">
        <v>11162110</v>
      </c>
      <c r="SCW1167" s="86">
        <v>11162110</v>
      </c>
      <c r="SCX1167" s="86">
        <v>11162110</v>
      </c>
      <c r="SCY1167" s="86">
        <v>11162110</v>
      </c>
      <c r="SCZ1167" s="86">
        <v>11162110</v>
      </c>
      <c r="SDA1167" s="86">
        <v>11162110</v>
      </c>
      <c r="SDB1167" s="86">
        <v>11162110</v>
      </c>
      <c r="SDC1167" s="86">
        <v>11162110</v>
      </c>
      <c r="SDD1167" s="86">
        <v>11162110</v>
      </c>
      <c r="SDE1167" s="86">
        <v>11162110</v>
      </c>
      <c r="SDF1167" s="86">
        <v>11162110</v>
      </c>
      <c r="SDG1167" s="86">
        <v>11162110</v>
      </c>
      <c r="SDH1167" s="86">
        <v>11162110</v>
      </c>
      <c r="SDI1167" s="86">
        <v>11162110</v>
      </c>
      <c r="SDJ1167" s="86">
        <v>11162110</v>
      </c>
      <c r="SDK1167" s="86">
        <v>11162110</v>
      </c>
      <c r="SDL1167" s="86">
        <v>11162110</v>
      </c>
      <c r="SDM1167" s="86">
        <v>11162110</v>
      </c>
      <c r="SDN1167" s="86">
        <v>11162110</v>
      </c>
      <c r="SDO1167" s="86">
        <v>11162110</v>
      </c>
      <c r="SDP1167" s="86">
        <v>11162110</v>
      </c>
      <c r="SDQ1167" s="86">
        <v>11162110</v>
      </c>
      <c r="SDR1167" s="86">
        <v>11162110</v>
      </c>
      <c r="SDS1167" s="86">
        <v>11162110</v>
      </c>
      <c r="SDT1167" s="86">
        <v>11162110</v>
      </c>
      <c r="SDU1167" s="86">
        <v>11162110</v>
      </c>
      <c r="SDV1167" s="86">
        <v>11162110</v>
      </c>
      <c r="SDW1167" s="86">
        <v>11162110</v>
      </c>
      <c r="SDX1167" s="86">
        <v>11162110</v>
      </c>
      <c r="SDY1167" s="86">
        <v>11162110</v>
      </c>
      <c r="SDZ1167" s="86">
        <v>11162110</v>
      </c>
      <c r="SEA1167" s="86">
        <v>11162110</v>
      </c>
      <c r="SEB1167" s="86">
        <v>11162110</v>
      </c>
      <c r="SEC1167" s="86">
        <v>11162110</v>
      </c>
      <c r="SED1167" s="86">
        <v>11162110</v>
      </c>
      <c r="SEE1167" s="86">
        <v>11162110</v>
      </c>
      <c r="SEF1167" s="86">
        <v>11162110</v>
      </c>
      <c r="SEG1167" s="86">
        <v>11162110</v>
      </c>
      <c r="SEH1167" s="86">
        <v>11162110</v>
      </c>
      <c r="SEI1167" s="86">
        <v>11162110</v>
      </c>
      <c r="SEJ1167" s="86">
        <v>11162110</v>
      </c>
      <c r="SEK1167" s="86">
        <v>11162110</v>
      </c>
      <c r="SEL1167" s="86">
        <v>11162110</v>
      </c>
      <c r="SEM1167" s="86">
        <v>11162110</v>
      </c>
      <c r="SEN1167" s="86">
        <v>11162110</v>
      </c>
      <c r="SEO1167" s="86">
        <v>11162110</v>
      </c>
      <c r="SEP1167" s="86">
        <v>11162110</v>
      </c>
      <c r="SEQ1167" s="86">
        <v>11162110</v>
      </c>
      <c r="SER1167" s="86">
        <v>11162110</v>
      </c>
      <c r="SES1167" s="86">
        <v>11162110</v>
      </c>
      <c r="SET1167" s="86">
        <v>11162110</v>
      </c>
      <c r="SEU1167" s="86">
        <v>11162110</v>
      </c>
      <c r="SEV1167" s="86">
        <v>11162110</v>
      </c>
      <c r="SEW1167" s="86">
        <v>11162110</v>
      </c>
      <c r="SEX1167" s="86">
        <v>11162110</v>
      </c>
      <c r="SEY1167" s="86">
        <v>11162110</v>
      </c>
      <c r="SEZ1167" s="86">
        <v>11162110</v>
      </c>
      <c r="SFA1167" s="86">
        <v>11162110</v>
      </c>
      <c r="SFB1167" s="86">
        <v>11162110</v>
      </c>
      <c r="SFC1167" s="86">
        <v>11162110</v>
      </c>
      <c r="SFD1167" s="86">
        <v>11162110</v>
      </c>
      <c r="SFE1167" s="86">
        <v>11162110</v>
      </c>
      <c r="SFF1167" s="86">
        <v>11162110</v>
      </c>
      <c r="SFG1167" s="86">
        <v>11162110</v>
      </c>
      <c r="SFH1167" s="86">
        <v>11162110</v>
      </c>
      <c r="SFI1167" s="86">
        <v>11162110</v>
      </c>
      <c r="SFJ1167" s="86">
        <v>11162110</v>
      </c>
      <c r="SFK1167" s="86">
        <v>11162110</v>
      </c>
      <c r="SFL1167" s="86">
        <v>11162110</v>
      </c>
      <c r="SFM1167" s="86">
        <v>11162110</v>
      </c>
      <c r="SFN1167" s="86">
        <v>11162110</v>
      </c>
      <c r="SFO1167" s="86">
        <v>11162110</v>
      </c>
      <c r="SFP1167" s="86">
        <v>11162110</v>
      </c>
      <c r="SFQ1167" s="86">
        <v>11162110</v>
      </c>
      <c r="SFR1167" s="86">
        <v>11162110</v>
      </c>
      <c r="SFS1167" s="86">
        <v>11162110</v>
      </c>
      <c r="SFT1167" s="86">
        <v>11162110</v>
      </c>
      <c r="SFU1167" s="86">
        <v>11162110</v>
      </c>
      <c r="SFV1167" s="86">
        <v>11162110</v>
      </c>
      <c r="SFW1167" s="86">
        <v>11162110</v>
      </c>
      <c r="SFX1167" s="86">
        <v>11162110</v>
      </c>
      <c r="SFY1167" s="86">
        <v>11162110</v>
      </c>
      <c r="SFZ1167" s="86">
        <v>11162110</v>
      </c>
      <c r="SGA1167" s="86">
        <v>11162110</v>
      </c>
      <c r="SGB1167" s="86">
        <v>11162110</v>
      </c>
      <c r="SGC1167" s="86">
        <v>11162110</v>
      </c>
      <c r="SGD1167" s="86">
        <v>11162110</v>
      </c>
      <c r="SGE1167" s="86">
        <v>11162110</v>
      </c>
      <c r="SGF1167" s="86">
        <v>11162110</v>
      </c>
      <c r="SGG1167" s="86">
        <v>11162110</v>
      </c>
      <c r="SGH1167" s="86">
        <v>11162110</v>
      </c>
      <c r="SGI1167" s="86">
        <v>11162110</v>
      </c>
      <c r="SGJ1167" s="86">
        <v>11162110</v>
      </c>
      <c r="SGK1167" s="86">
        <v>11162110</v>
      </c>
      <c r="SGL1167" s="86">
        <v>11162110</v>
      </c>
      <c r="SGM1167" s="86">
        <v>11162110</v>
      </c>
      <c r="SGN1167" s="86">
        <v>11162110</v>
      </c>
      <c r="SGO1167" s="86">
        <v>11162110</v>
      </c>
      <c r="SGP1167" s="86">
        <v>11162110</v>
      </c>
      <c r="SGQ1167" s="86">
        <v>11162110</v>
      </c>
      <c r="SGR1167" s="86">
        <v>11162110</v>
      </c>
      <c r="SGS1167" s="86">
        <v>11162110</v>
      </c>
      <c r="SGT1167" s="86">
        <v>11162110</v>
      </c>
      <c r="SGU1167" s="86">
        <v>11162110</v>
      </c>
      <c r="SGV1167" s="86">
        <v>11162110</v>
      </c>
      <c r="SGW1167" s="86">
        <v>11162110</v>
      </c>
      <c r="SGX1167" s="86">
        <v>11162110</v>
      </c>
      <c r="SGY1167" s="86">
        <v>11162110</v>
      </c>
      <c r="SGZ1167" s="86">
        <v>11162110</v>
      </c>
      <c r="SHA1167" s="86">
        <v>11162110</v>
      </c>
      <c r="SHB1167" s="86">
        <v>11162110</v>
      </c>
      <c r="SHC1167" s="86">
        <v>11162110</v>
      </c>
      <c r="SHD1167" s="86">
        <v>11162110</v>
      </c>
      <c r="SHE1167" s="86">
        <v>11162110</v>
      </c>
      <c r="SHF1167" s="86">
        <v>11162110</v>
      </c>
      <c r="SHG1167" s="86">
        <v>11162110</v>
      </c>
      <c r="SHH1167" s="86">
        <v>11162110</v>
      </c>
      <c r="SHI1167" s="86">
        <v>11162110</v>
      </c>
      <c r="SHJ1167" s="86">
        <v>11162110</v>
      </c>
      <c r="SHK1167" s="86">
        <v>11162110</v>
      </c>
      <c r="SHL1167" s="86">
        <v>11162110</v>
      </c>
      <c r="SHM1167" s="86">
        <v>11162110</v>
      </c>
      <c r="SHN1167" s="86">
        <v>11162110</v>
      </c>
      <c r="SHO1167" s="86">
        <v>11162110</v>
      </c>
      <c r="SHP1167" s="86">
        <v>11162110</v>
      </c>
      <c r="SHQ1167" s="86">
        <v>11162110</v>
      </c>
      <c r="SHR1167" s="86">
        <v>11162110</v>
      </c>
      <c r="SHS1167" s="86">
        <v>11162110</v>
      </c>
      <c r="SHT1167" s="86">
        <v>11162110</v>
      </c>
      <c r="SHU1167" s="86">
        <v>11162110</v>
      </c>
      <c r="SHV1167" s="86">
        <v>11162110</v>
      </c>
      <c r="SHW1167" s="86">
        <v>11162110</v>
      </c>
      <c r="SHX1167" s="86">
        <v>11162110</v>
      </c>
      <c r="SHY1167" s="86">
        <v>11162110</v>
      </c>
      <c r="SHZ1167" s="86">
        <v>11162110</v>
      </c>
      <c r="SIA1167" s="86">
        <v>11162110</v>
      </c>
      <c r="SIB1167" s="86">
        <v>11162110</v>
      </c>
      <c r="SIC1167" s="86">
        <v>11162110</v>
      </c>
      <c r="SID1167" s="86">
        <v>11162110</v>
      </c>
      <c r="SIE1167" s="86">
        <v>11162110</v>
      </c>
      <c r="SIF1167" s="86">
        <v>11162110</v>
      </c>
      <c r="SIG1167" s="86">
        <v>11162110</v>
      </c>
      <c r="SIH1167" s="86">
        <v>11162110</v>
      </c>
      <c r="SII1167" s="86">
        <v>11162110</v>
      </c>
      <c r="SIJ1167" s="86">
        <v>11162110</v>
      </c>
      <c r="SIK1167" s="86">
        <v>11162110</v>
      </c>
      <c r="SIL1167" s="86">
        <v>11162110</v>
      </c>
      <c r="SIM1167" s="86">
        <v>11162110</v>
      </c>
      <c r="SIN1167" s="86">
        <v>11162110</v>
      </c>
      <c r="SIO1167" s="86">
        <v>11162110</v>
      </c>
      <c r="SIP1167" s="86">
        <v>11162110</v>
      </c>
      <c r="SIQ1167" s="86">
        <v>11162110</v>
      </c>
      <c r="SIR1167" s="86">
        <v>11162110</v>
      </c>
      <c r="SIS1167" s="86">
        <v>11162110</v>
      </c>
      <c r="SIT1167" s="86">
        <v>11162110</v>
      </c>
      <c r="SIU1167" s="86">
        <v>11162110</v>
      </c>
      <c r="SIV1167" s="86">
        <v>11162110</v>
      </c>
      <c r="SIW1167" s="86">
        <v>11162110</v>
      </c>
      <c r="SIX1167" s="86">
        <v>11162110</v>
      </c>
      <c r="SIY1167" s="86">
        <v>11162110</v>
      </c>
      <c r="SIZ1167" s="86">
        <v>11162110</v>
      </c>
      <c r="SJA1167" s="86">
        <v>11162110</v>
      </c>
      <c r="SJB1167" s="86">
        <v>11162110</v>
      </c>
      <c r="SJC1167" s="86">
        <v>11162110</v>
      </c>
      <c r="SJD1167" s="86">
        <v>11162110</v>
      </c>
      <c r="SJE1167" s="86">
        <v>11162110</v>
      </c>
      <c r="SJF1167" s="86">
        <v>11162110</v>
      </c>
      <c r="SJG1167" s="86">
        <v>11162110</v>
      </c>
      <c r="SJH1167" s="86">
        <v>11162110</v>
      </c>
      <c r="SJI1167" s="86">
        <v>11162110</v>
      </c>
      <c r="SJJ1167" s="86">
        <v>11162110</v>
      </c>
      <c r="SJK1167" s="86">
        <v>11162110</v>
      </c>
      <c r="SJL1167" s="86">
        <v>11162110</v>
      </c>
      <c r="SJM1167" s="86">
        <v>11162110</v>
      </c>
      <c r="SJN1167" s="86">
        <v>11162110</v>
      </c>
      <c r="SJO1167" s="86">
        <v>11162110</v>
      </c>
      <c r="SJP1167" s="86">
        <v>11162110</v>
      </c>
      <c r="SJQ1167" s="86">
        <v>11162110</v>
      </c>
      <c r="SJR1167" s="86">
        <v>11162110</v>
      </c>
      <c r="SJS1167" s="86">
        <v>11162110</v>
      </c>
      <c r="SJT1167" s="86">
        <v>11162110</v>
      </c>
      <c r="SJU1167" s="86">
        <v>11162110</v>
      </c>
      <c r="SJV1167" s="86">
        <v>11162110</v>
      </c>
      <c r="SJW1167" s="86">
        <v>11162110</v>
      </c>
      <c r="SJX1167" s="86">
        <v>11162110</v>
      </c>
      <c r="SJY1167" s="86">
        <v>11162110</v>
      </c>
      <c r="SJZ1167" s="86">
        <v>11162110</v>
      </c>
      <c r="SKA1167" s="86">
        <v>11162110</v>
      </c>
      <c r="SKB1167" s="86">
        <v>11162110</v>
      </c>
      <c r="SKC1167" s="86">
        <v>11162110</v>
      </c>
      <c r="SKD1167" s="86">
        <v>11162110</v>
      </c>
      <c r="SKE1167" s="86">
        <v>11162110</v>
      </c>
      <c r="SKF1167" s="86">
        <v>11162110</v>
      </c>
      <c r="SKG1167" s="86">
        <v>11162110</v>
      </c>
      <c r="SKH1167" s="86">
        <v>11162110</v>
      </c>
      <c r="SKI1167" s="86">
        <v>11162110</v>
      </c>
      <c r="SKJ1167" s="86">
        <v>11162110</v>
      </c>
      <c r="SKK1167" s="86">
        <v>11162110</v>
      </c>
      <c r="SKL1167" s="86">
        <v>11162110</v>
      </c>
      <c r="SKM1167" s="86">
        <v>11162110</v>
      </c>
      <c r="SKN1167" s="86">
        <v>11162110</v>
      </c>
      <c r="SKO1167" s="86">
        <v>11162110</v>
      </c>
      <c r="SKP1167" s="86">
        <v>11162110</v>
      </c>
      <c r="SKQ1167" s="86">
        <v>11162110</v>
      </c>
      <c r="SKR1167" s="86">
        <v>11162110</v>
      </c>
      <c r="SKS1167" s="86">
        <v>11162110</v>
      </c>
      <c r="SKT1167" s="86">
        <v>11162110</v>
      </c>
      <c r="SKU1167" s="86">
        <v>11162110</v>
      </c>
      <c r="SKV1167" s="86">
        <v>11162110</v>
      </c>
      <c r="SKW1167" s="86">
        <v>11162110</v>
      </c>
      <c r="SKX1167" s="86">
        <v>11162110</v>
      </c>
      <c r="SKY1167" s="86">
        <v>11162110</v>
      </c>
      <c r="SKZ1167" s="86">
        <v>11162110</v>
      </c>
      <c r="SLA1167" s="86">
        <v>11162110</v>
      </c>
      <c r="SLB1167" s="86">
        <v>11162110</v>
      </c>
      <c r="SLC1167" s="86">
        <v>11162110</v>
      </c>
      <c r="SLD1167" s="86">
        <v>11162110</v>
      </c>
      <c r="SLE1167" s="86">
        <v>11162110</v>
      </c>
      <c r="SLF1167" s="86">
        <v>11162110</v>
      </c>
      <c r="SLG1167" s="86">
        <v>11162110</v>
      </c>
      <c r="SLH1167" s="86">
        <v>11162110</v>
      </c>
      <c r="SLI1167" s="86">
        <v>11162110</v>
      </c>
      <c r="SLJ1167" s="86">
        <v>11162110</v>
      </c>
      <c r="SLK1167" s="86">
        <v>11162110</v>
      </c>
      <c r="SLL1167" s="86">
        <v>11162110</v>
      </c>
      <c r="SLM1167" s="86">
        <v>11162110</v>
      </c>
      <c r="SLN1167" s="86">
        <v>11162110</v>
      </c>
      <c r="SLO1167" s="86">
        <v>11162110</v>
      </c>
      <c r="SLP1167" s="86">
        <v>11162110</v>
      </c>
      <c r="SLQ1167" s="86">
        <v>11162110</v>
      </c>
      <c r="SLR1167" s="86">
        <v>11162110</v>
      </c>
      <c r="SLS1167" s="86">
        <v>11162110</v>
      </c>
      <c r="SLT1167" s="86">
        <v>11162110</v>
      </c>
      <c r="SLU1167" s="86">
        <v>11162110</v>
      </c>
      <c r="SLV1167" s="86">
        <v>11162110</v>
      </c>
      <c r="SLW1167" s="86">
        <v>11162110</v>
      </c>
      <c r="SLX1167" s="86">
        <v>11162110</v>
      </c>
      <c r="SLY1167" s="86">
        <v>11162110</v>
      </c>
      <c r="SLZ1167" s="86">
        <v>11162110</v>
      </c>
      <c r="SMA1167" s="86">
        <v>11162110</v>
      </c>
      <c r="SMB1167" s="86">
        <v>11162110</v>
      </c>
      <c r="SMC1167" s="86">
        <v>11162110</v>
      </c>
      <c r="SMD1167" s="86">
        <v>11162110</v>
      </c>
      <c r="SME1167" s="86">
        <v>11162110</v>
      </c>
      <c r="SMF1167" s="86">
        <v>11162110</v>
      </c>
      <c r="SMG1167" s="86">
        <v>11162110</v>
      </c>
      <c r="SMH1167" s="86">
        <v>11162110</v>
      </c>
      <c r="SMI1167" s="86">
        <v>11162110</v>
      </c>
      <c r="SMJ1167" s="86">
        <v>11162110</v>
      </c>
      <c r="SMK1167" s="86">
        <v>11162110</v>
      </c>
      <c r="SML1167" s="86">
        <v>11162110</v>
      </c>
      <c r="SMM1167" s="86">
        <v>11162110</v>
      </c>
      <c r="SMN1167" s="86">
        <v>11162110</v>
      </c>
      <c r="SMO1167" s="86">
        <v>11162110</v>
      </c>
      <c r="SMP1167" s="86">
        <v>11162110</v>
      </c>
      <c r="SMQ1167" s="86">
        <v>11162110</v>
      </c>
      <c r="SMR1167" s="86">
        <v>11162110</v>
      </c>
      <c r="SMS1167" s="86">
        <v>11162110</v>
      </c>
      <c r="SMT1167" s="86">
        <v>11162110</v>
      </c>
      <c r="SMU1167" s="86">
        <v>11162110</v>
      </c>
      <c r="SMV1167" s="86">
        <v>11162110</v>
      </c>
      <c r="SMW1167" s="86">
        <v>11162110</v>
      </c>
      <c r="SMX1167" s="86">
        <v>11162110</v>
      </c>
      <c r="SMY1167" s="86">
        <v>11162110</v>
      </c>
      <c r="SMZ1167" s="86">
        <v>11162110</v>
      </c>
      <c r="SNA1167" s="86">
        <v>11162110</v>
      </c>
      <c r="SNB1167" s="86">
        <v>11162110</v>
      </c>
      <c r="SNC1167" s="86">
        <v>11162110</v>
      </c>
      <c r="SND1167" s="86">
        <v>11162110</v>
      </c>
      <c r="SNE1167" s="86">
        <v>11162110</v>
      </c>
      <c r="SNF1167" s="86">
        <v>11162110</v>
      </c>
      <c r="SNG1167" s="86">
        <v>11162110</v>
      </c>
      <c r="SNH1167" s="86">
        <v>11162110</v>
      </c>
      <c r="SNI1167" s="86">
        <v>11162110</v>
      </c>
      <c r="SNJ1167" s="86">
        <v>11162110</v>
      </c>
      <c r="SNK1167" s="86">
        <v>11162110</v>
      </c>
      <c r="SNL1167" s="86">
        <v>11162110</v>
      </c>
      <c r="SNM1167" s="86">
        <v>11162110</v>
      </c>
      <c r="SNN1167" s="86">
        <v>11162110</v>
      </c>
      <c r="SNO1167" s="86">
        <v>11162110</v>
      </c>
      <c r="SNP1167" s="86">
        <v>11162110</v>
      </c>
      <c r="SNQ1167" s="86">
        <v>11162110</v>
      </c>
      <c r="SNR1167" s="86">
        <v>11162110</v>
      </c>
      <c r="SNS1167" s="86">
        <v>11162110</v>
      </c>
      <c r="SNT1167" s="86">
        <v>11162110</v>
      </c>
      <c r="SNU1167" s="86">
        <v>11162110</v>
      </c>
      <c r="SNV1167" s="86">
        <v>11162110</v>
      </c>
      <c r="SNW1167" s="86">
        <v>11162110</v>
      </c>
      <c r="SNX1167" s="86">
        <v>11162110</v>
      </c>
      <c r="SNY1167" s="86">
        <v>11162110</v>
      </c>
      <c r="SNZ1167" s="86">
        <v>11162110</v>
      </c>
      <c r="SOA1167" s="86">
        <v>11162110</v>
      </c>
      <c r="SOB1167" s="86">
        <v>11162110</v>
      </c>
      <c r="SOC1167" s="86">
        <v>11162110</v>
      </c>
      <c r="SOD1167" s="86">
        <v>11162110</v>
      </c>
      <c r="SOE1167" s="86">
        <v>11162110</v>
      </c>
      <c r="SOF1167" s="86">
        <v>11162110</v>
      </c>
      <c r="SOG1167" s="86">
        <v>11162110</v>
      </c>
      <c r="SOH1167" s="86">
        <v>11162110</v>
      </c>
      <c r="SOI1167" s="86">
        <v>11162110</v>
      </c>
      <c r="SOJ1167" s="86">
        <v>11162110</v>
      </c>
      <c r="SOK1167" s="86">
        <v>11162110</v>
      </c>
      <c r="SOL1167" s="86">
        <v>11162110</v>
      </c>
      <c r="SOM1167" s="86">
        <v>11162110</v>
      </c>
      <c r="SON1167" s="86">
        <v>11162110</v>
      </c>
      <c r="SOO1167" s="86">
        <v>11162110</v>
      </c>
      <c r="SOP1167" s="86">
        <v>11162110</v>
      </c>
      <c r="SOQ1167" s="86">
        <v>11162110</v>
      </c>
      <c r="SOR1167" s="86">
        <v>11162110</v>
      </c>
      <c r="SOS1167" s="86">
        <v>11162110</v>
      </c>
      <c r="SOT1167" s="86">
        <v>11162110</v>
      </c>
      <c r="SOU1167" s="86">
        <v>11162110</v>
      </c>
      <c r="SOV1167" s="86">
        <v>11162110</v>
      </c>
      <c r="SOW1167" s="86">
        <v>11162110</v>
      </c>
      <c r="SOX1167" s="86">
        <v>11162110</v>
      </c>
      <c r="SOY1167" s="86">
        <v>11162110</v>
      </c>
      <c r="SOZ1167" s="86">
        <v>11162110</v>
      </c>
      <c r="SPA1167" s="86">
        <v>11162110</v>
      </c>
      <c r="SPB1167" s="86">
        <v>11162110</v>
      </c>
      <c r="SPC1167" s="86">
        <v>11162110</v>
      </c>
      <c r="SPD1167" s="86">
        <v>11162110</v>
      </c>
      <c r="SPE1167" s="86">
        <v>11162110</v>
      </c>
      <c r="SPF1167" s="86">
        <v>11162110</v>
      </c>
      <c r="SPG1167" s="86">
        <v>11162110</v>
      </c>
      <c r="SPH1167" s="86">
        <v>11162110</v>
      </c>
      <c r="SPI1167" s="86">
        <v>11162110</v>
      </c>
      <c r="SPJ1167" s="86">
        <v>11162110</v>
      </c>
      <c r="SPK1167" s="86">
        <v>11162110</v>
      </c>
      <c r="SPL1167" s="86">
        <v>11162110</v>
      </c>
      <c r="SPM1167" s="86">
        <v>11162110</v>
      </c>
      <c r="SPN1167" s="86">
        <v>11162110</v>
      </c>
      <c r="SPO1167" s="86">
        <v>11162110</v>
      </c>
      <c r="SPP1167" s="86">
        <v>11162110</v>
      </c>
      <c r="SPQ1167" s="86">
        <v>11162110</v>
      </c>
      <c r="SPR1167" s="86">
        <v>11162110</v>
      </c>
      <c r="SPS1167" s="86">
        <v>11162110</v>
      </c>
      <c r="SPT1167" s="86">
        <v>11162110</v>
      </c>
      <c r="SPU1167" s="86">
        <v>11162110</v>
      </c>
      <c r="SPV1167" s="86">
        <v>11162110</v>
      </c>
      <c r="SPW1167" s="86">
        <v>11162110</v>
      </c>
      <c r="SPX1167" s="86">
        <v>11162110</v>
      </c>
      <c r="SPY1167" s="86">
        <v>11162110</v>
      </c>
      <c r="SPZ1167" s="86">
        <v>11162110</v>
      </c>
      <c r="SQA1167" s="86">
        <v>11162110</v>
      </c>
      <c r="SQB1167" s="86">
        <v>11162110</v>
      </c>
      <c r="SQC1167" s="86">
        <v>11162110</v>
      </c>
      <c r="SQD1167" s="86">
        <v>11162110</v>
      </c>
      <c r="SQE1167" s="86">
        <v>11162110</v>
      </c>
      <c r="SQF1167" s="86">
        <v>11162110</v>
      </c>
      <c r="SQG1167" s="86">
        <v>11162110</v>
      </c>
      <c r="SQH1167" s="86">
        <v>11162110</v>
      </c>
      <c r="SQI1167" s="86">
        <v>11162110</v>
      </c>
      <c r="SQJ1167" s="86">
        <v>11162110</v>
      </c>
      <c r="SQK1167" s="86">
        <v>11162110</v>
      </c>
      <c r="SQL1167" s="86">
        <v>11162110</v>
      </c>
      <c r="SQM1167" s="86">
        <v>11162110</v>
      </c>
      <c r="SQN1167" s="86">
        <v>11162110</v>
      </c>
      <c r="SQO1167" s="86">
        <v>11162110</v>
      </c>
      <c r="SQP1167" s="86">
        <v>11162110</v>
      </c>
      <c r="SQQ1167" s="86">
        <v>11162110</v>
      </c>
      <c r="SQR1167" s="86">
        <v>11162110</v>
      </c>
      <c r="SQS1167" s="86">
        <v>11162110</v>
      </c>
      <c r="SQT1167" s="86">
        <v>11162110</v>
      </c>
      <c r="SQU1167" s="86">
        <v>11162110</v>
      </c>
      <c r="SQV1167" s="86">
        <v>11162110</v>
      </c>
      <c r="SQW1167" s="86">
        <v>11162110</v>
      </c>
      <c r="SQX1167" s="86">
        <v>11162110</v>
      </c>
      <c r="SQY1167" s="86">
        <v>11162110</v>
      </c>
      <c r="SQZ1167" s="86">
        <v>11162110</v>
      </c>
      <c r="SRA1167" s="86">
        <v>11162110</v>
      </c>
      <c r="SRB1167" s="86">
        <v>11162110</v>
      </c>
      <c r="SRC1167" s="86">
        <v>11162110</v>
      </c>
      <c r="SRD1167" s="86">
        <v>11162110</v>
      </c>
      <c r="SRE1167" s="86">
        <v>11162110</v>
      </c>
      <c r="SRF1167" s="86">
        <v>11162110</v>
      </c>
      <c r="SRG1167" s="86">
        <v>11162110</v>
      </c>
      <c r="SRH1167" s="86">
        <v>11162110</v>
      </c>
      <c r="SRI1167" s="86">
        <v>11162110</v>
      </c>
      <c r="SRJ1167" s="86">
        <v>11162110</v>
      </c>
      <c r="SRK1167" s="86">
        <v>11162110</v>
      </c>
      <c r="SRL1167" s="86">
        <v>11162110</v>
      </c>
      <c r="SRM1167" s="86">
        <v>11162110</v>
      </c>
      <c r="SRN1167" s="86">
        <v>11162110</v>
      </c>
      <c r="SRO1167" s="86">
        <v>11162110</v>
      </c>
      <c r="SRP1167" s="86">
        <v>11162110</v>
      </c>
      <c r="SRQ1167" s="86">
        <v>11162110</v>
      </c>
      <c r="SRR1167" s="86">
        <v>11162110</v>
      </c>
      <c r="SRS1167" s="86">
        <v>11162110</v>
      </c>
      <c r="SRT1167" s="86">
        <v>11162110</v>
      </c>
      <c r="SRU1167" s="86">
        <v>11162110</v>
      </c>
      <c r="SRV1167" s="86">
        <v>11162110</v>
      </c>
      <c r="SRW1167" s="86">
        <v>11162110</v>
      </c>
      <c r="SRX1167" s="86">
        <v>11162110</v>
      </c>
      <c r="SRY1167" s="86">
        <v>11162110</v>
      </c>
      <c r="SRZ1167" s="86">
        <v>11162110</v>
      </c>
      <c r="SSA1167" s="86">
        <v>11162110</v>
      </c>
      <c r="SSB1167" s="86">
        <v>11162110</v>
      </c>
      <c r="SSC1167" s="86">
        <v>11162110</v>
      </c>
      <c r="SSD1167" s="86">
        <v>11162110</v>
      </c>
      <c r="SSE1167" s="86">
        <v>11162110</v>
      </c>
      <c r="SSF1167" s="86">
        <v>11162110</v>
      </c>
      <c r="SSG1167" s="86">
        <v>11162110</v>
      </c>
      <c r="SSH1167" s="86">
        <v>11162110</v>
      </c>
      <c r="SSI1167" s="86">
        <v>11162110</v>
      </c>
      <c r="SSJ1167" s="86">
        <v>11162110</v>
      </c>
      <c r="SSK1167" s="86">
        <v>11162110</v>
      </c>
      <c r="SSL1167" s="86">
        <v>11162110</v>
      </c>
      <c r="SSM1167" s="86">
        <v>11162110</v>
      </c>
      <c r="SSN1167" s="86">
        <v>11162110</v>
      </c>
      <c r="SSO1167" s="86">
        <v>11162110</v>
      </c>
      <c r="SSP1167" s="86">
        <v>11162110</v>
      </c>
      <c r="SSQ1167" s="86">
        <v>11162110</v>
      </c>
      <c r="SSR1167" s="86">
        <v>11162110</v>
      </c>
      <c r="SSS1167" s="86">
        <v>11162110</v>
      </c>
      <c r="SST1167" s="86">
        <v>11162110</v>
      </c>
      <c r="SSU1167" s="86">
        <v>11162110</v>
      </c>
      <c r="SSV1167" s="86">
        <v>11162110</v>
      </c>
      <c r="SSW1167" s="86">
        <v>11162110</v>
      </c>
      <c r="SSX1167" s="86">
        <v>11162110</v>
      </c>
      <c r="SSY1167" s="86">
        <v>11162110</v>
      </c>
      <c r="SSZ1167" s="86">
        <v>11162110</v>
      </c>
      <c r="STA1167" s="86">
        <v>11162110</v>
      </c>
      <c r="STB1167" s="86">
        <v>11162110</v>
      </c>
      <c r="STC1167" s="86">
        <v>11162110</v>
      </c>
      <c r="STD1167" s="86">
        <v>11162110</v>
      </c>
      <c r="STE1167" s="86">
        <v>11162110</v>
      </c>
      <c r="STF1167" s="86">
        <v>11162110</v>
      </c>
      <c r="STG1167" s="86">
        <v>11162110</v>
      </c>
      <c r="STH1167" s="86">
        <v>11162110</v>
      </c>
      <c r="STI1167" s="86">
        <v>11162110</v>
      </c>
      <c r="STJ1167" s="86">
        <v>11162110</v>
      </c>
      <c r="STK1167" s="86">
        <v>11162110</v>
      </c>
      <c r="STL1167" s="86">
        <v>11162110</v>
      </c>
      <c r="STM1167" s="86">
        <v>11162110</v>
      </c>
      <c r="STN1167" s="86">
        <v>11162110</v>
      </c>
      <c r="STO1167" s="86">
        <v>11162110</v>
      </c>
      <c r="STP1167" s="86">
        <v>11162110</v>
      </c>
      <c r="STQ1167" s="86">
        <v>11162110</v>
      </c>
      <c r="STR1167" s="86">
        <v>11162110</v>
      </c>
      <c r="STS1167" s="86">
        <v>11162110</v>
      </c>
      <c r="STT1167" s="86">
        <v>11162110</v>
      </c>
      <c r="STU1167" s="86">
        <v>11162110</v>
      </c>
      <c r="STV1167" s="86">
        <v>11162110</v>
      </c>
      <c r="STW1167" s="86">
        <v>11162110</v>
      </c>
      <c r="STX1167" s="86">
        <v>11162110</v>
      </c>
      <c r="STY1167" s="86">
        <v>11162110</v>
      </c>
      <c r="STZ1167" s="86">
        <v>11162110</v>
      </c>
      <c r="SUA1167" s="86">
        <v>11162110</v>
      </c>
      <c r="SUB1167" s="86">
        <v>11162110</v>
      </c>
      <c r="SUC1167" s="86">
        <v>11162110</v>
      </c>
      <c r="SUD1167" s="86">
        <v>11162110</v>
      </c>
      <c r="SUE1167" s="86">
        <v>11162110</v>
      </c>
      <c r="SUF1167" s="86">
        <v>11162110</v>
      </c>
      <c r="SUG1167" s="86">
        <v>11162110</v>
      </c>
      <c r="SUH1167" s="86">
        <v>11162110</v>
      </c>
      <c r="SUI1167" s="86">
        <v>11162110</v>
      </c>
      <c r="SUJ1167" s="86">
        <v>11162110</v>
      </c>
      <c r="SUK1167" s="86">
        <v>11162110</v>
      </c>
      <c r="SUL1167" s="86">
        <v>11162110</v>
      </c>
      <c r="SUM1167" s="86">
        <v>11162110</v>
      </c>
      <c r="SUN1167" s="86">
        <v>11162110</v>
      </c>
      <c r="SUO1167" s="86">
        <v>11162110</v>
      </c>
      <c r="SUP1167" s="86">
        <v>11162110</v>
      </c>
      <c r="SUQ1167" s="86">
        <v>11162110</v>
      </c>
      <c r="SUR1167" s="86">
        <v>11162110</v>
      </c>
      <c r="SUS1167" s="86">
        <v>11162110</v>
      </c>
      <c r="SUT1167" s="86">
        <v>11162110</v>
      </c>
      <c r="SUU1167" s="86">
        <v>11162110</v>
      </c>
      <c r="SUV1167" s="86">
        <v>11162110</v>
      </c>
      <c r="SUW1167" s="86">
        <v>11162110</v>
      </c>
      <c r="SUX1167" s="86">
        <v>11162110</v>
      </c>
      <c r="SUY1167" s="86">
        <v>11162110</v>
      </c>
      <c r="SUZ1167" s="86">
        <v>11162110</v>
      </c>
      <c r="SVA1167" s="86">
        <v>11162110</v>
      </c>
      <c r="SVB1167" s="86">
        <v>11162110</v>
      </c>
      <c r="SVC1167" s="86">
        <v>11162110</v>
      </c>
      <c r="SVD1167" s="86">
        <v>11162110</v>
      </c>
      <c r="SVE1167" s="86">
        <v>11162110</v>
      </c>
      <c r="SVF1167" s="86">
        <v>11162110</v>
      </c>
      <c r="SVG1167" s="86">
        <v>11162110</v>
      </c>
      <c r="SVH1167" s="86">
        <v>11162110</v>
      </c>
      <c r="SVI1167" s="86">
        <v>11162110</v>
      </c>
      <c r="SVJ1167" s="86">
        <v>11162110</v>
      </c>
      <c r="SVK1167" s="86">
        <v>11162110</v>
      </c>
      <c r="SVL1167" s="86">
        <v>11162110</v>
      </c>
      <c r="SVM1167" s="86">
        <v>11162110</v>
      </c>
      <c r="SVN1167" s="86">
        <v>11162110</v>
      </c>
      <c r="SVO1167" s="86">
        <v>11162110</v>
      </c>
      <c r="SVP1167" s="86">
        <v>11162110</v>
      </c>
      <c r="SVQ1167" s="86">
        <v>11162110</v>
      </c>
      <c r="SVR1167" s="86">
        <v>11162110</v>
      </c>
      <c r="SVS1167" s="86">
        <v>11162110</v>
      </c>
      <c r="SVT1167" s="86">
        <v>11162110</v>
      </c>
      <c r="SVU1167" s="86">
        <v>11162110</v>
      </c>
      <c r="SVV1167" s="86">
        <v>11162110</v>
      </c>
      <c r="SVW1167" s="86">
        <v>11162110</v>
      </c>
      <c r="SVX1167" s="86">
        <v>11162110</v>
      </c>
      <c r="SVY1167" s="86">
        <v>11162110</v>
      </c>
      <c r="SVZ1167" s="86">
        <v>11162110</v>
      </c>
      <c r="SWA1167" s="86">
        <v>11162110</v>
      </c>
      <c r="SWB1167" s="86">
        <v>11162110</v>
      </c>
      <c r="SWC1167" s="86">
        <v>11162110</v>
      </c>
      <c r="SWD1167" s="86">
        <v>11162110</v>
      </c>
      <c r="SWE1167" s="86">
        <v>11162110</v>
      </c>
      <c r="SWF1167" s="86">
        <v>11162110</v>
      </c>
      <c r="SWG1167" s="86">
        <v>11162110</v>
      </c>
      <c r="SWH1167" s="86">
        <v>11162110</v>
      </c>
      <c r="SWI1167" s="86">
        <v>11162110</v>
      </c>
      <c r="SWJ1167" s="86">
        <v>11162110</v>
      </c>
      <c r="SWK1167" s="86">
        <v>11162110</v>
      </c>
      <c r="SWL1167" s="86">
        <v>11162110</v>
      </c>
      <c r="SWM1167" s="86">
        <v>11162110</v>
      </c>
      <c r="SWN1167" s="86">
        <v>11162110</v>
      </c>
      <c r="SWO1167" s="86">
        <v>11162110</v>
      </c>
      <c r="SWP1167" s="86">
        <v>11162110</v>
      </c>
      <c r="SWQ1167" s="86">
        <v>11162110</v>
      </c>
      <c r="SWR1167" s="86">
        <v>11162110</v>
      </c>
      <c r="SWS1167" s="86">
        <v>11162110</v>
      </c>
      <c r="SWT1167" s="86">
        <v>11162110</v>
      </c>
      <c r="SWU1167" s="86">
        <v>11162110</v>
      </c>
      <c r="SWV1167" s="86">
        <v>11162110</v>
      </c>
      <c r="SWW1167" s="86">
        <v>11162110</v>
      </c>
      <c r="SWX1167" s="86">
        <v>11162110</v>
      </c>
      <c r="SWY1167" s="86">
        <v>11162110</v>
      </c>
      <c r="SWZ1167" s="86">
        <v>11162110</v>
      </c>
      <c r="SXA1167" s="86">
        <v>11162110</v>
      </c>
      <c r="SXB1167" s="86">
        <v>11162110</v>
      </c>
      <c r="SXC1167" s="86">
        <v>11162110</v>
      </c>
      <c r="SXD1167" s="86">
        <v>11162110</v>
      </c>
      <c r="SXE1167" s="86">
        <v>11162110</v>
      </c>
      <c r="SXF1167" s="86">
        <v>11162110</v>
      </c>
      <c r="SXG1167" s="86">
        <v>11162110</v>
      </c>
      <c r="SXH1167" s="86">
        <v>11162110</v>
      </c>
      <c r="SXI1167" s="86">
        <v>11162110</v>
      </c>
      <c r="SXJ1167" s="86">
        <v>11162110</v>
      </c>
      <c r="SXK1167" s="86">
        <v>11162110</v>
      </c>
      <c r="SXL1167" s="86">
        <v>11162110</v>
      </c>
      <c r="SXM1167" s="86">
        <v>11162110</v>
      </c>
      <c r="SXN1167" s="86">
        <v>11162110</v>
      </c>
      <c r="SXO1167" s="86">
        <v>11162110</v>
      </c>
      <c r="SXP1167" s="86">
        <v>11162110</v>
      </c>
      <c r="SXQ1167" s="86">
        <v>11162110</v>
      </c>
      <c r="SXR1167" s="86">
        <v>11162110</v>
      </c>
      <c r="SXS1167" s="86">
        <v>11162110</v>
      </c>
      <c r="SXT1167" s="86">
        <v>11162110</v>
      </c>
      <c r="SXU1167" s="86">
        <v>11162110</v>
      </c>
      <c r="SXV1167" s="86">
        <v>11162110</v>
      </c>
      <c r="SXW1167" s="86">
        <v>11162110</v>
      </c>
      <c r="SXX1167" s="86">
        <v>11162110</v>
      </c>
      <c r="SXY1167" s="86">
        <v>11162110</v>
      </c>
      <c r="SXZ1167" s="86">
        <v>11162110</v>
      </c>
      <c r="SYA1167" s="86">
        <v>11162110</v>
      </c>
      <c r="SYB1167" s="86">
        <v>11162110</v>
      </c>
      <c r="SYC1167" s="86">
        <v>11162110</v>
      </c>
      <c r="SYD1167" s="86">
        <v>11162110</v>
      </c>
      <c r="SYE1167" s="86">
        <v>11162110</v>
      </c>
      <c r="SYF1167" s="86">
        <v>11162110</v>
      </c>
      <c r="SYG1167" s="86">
        <v>11162110</v>
      </c>
      <c r="SYH1167" s="86">
        <v>11162110</v>
      </c>
      <c r="SYI1167" s="86">
        <v>11162110</v>
      </c>
      <c r="SYJ1167" s="86">
        <v>11162110</v>
      </c>
      <c r="SYK1167" s="86">
        <v>11162110</v>
      </c>
      <c r="SYL1167" s="86">
        <v>11162110</v>
      </c>
      <c r="SYM1167" s="86">
        <v>11162110</v>
      </c>
      <c r="SYN1167" s="86">
        <v>11162110</v>
      </c>
      <c r="SYO1167" s="86">
        <v>11162110</v>
      </c>
      <c r="SYP1167" s="86">
        <v>11162110</v>
      </c>
      <c r="SYQ1167" s="86">
        <v>11162110</v>
      </c>
      <c r="SYR1167" s="86">
        <v>11162110</v>
      </c>
      <c r="SYS1167" s="86">
        <v>11162110</v>
      </c>
      <c r="SYT1167" s="86">
        <v>11162110</v>
      </c>
      <c r="SYU1167" s="86">
        <v>11162110</v>
      </c>
      <c r="SYV1167" s="86">
        <v>11162110</v>
      </c>
      <c r="SYW1167" s="86">
        <v>11162110</v>
      </c>
      <c r="SYX1167" s="86">
        <v>11162110</v>
      </c>
      <c r="SYY1167" s="86">
        <v>11162110</v>
      </c>
      <c r="SYZ1167" s="86">
        <v>11162110</v>
      </c>
      <c r="SZA1167" s="86">
        <v>11162110</v>
      </c>
      <c r="SZB1167" s="86">
        <v>11162110</v>
      </c>
      <c r="SZC1167" s="86">
        <v>11162110</v>
      </c>
      <c r="SZD1167" s="86">
        <v>11162110</v>
      </c>
      <c r="SZE1167" s="86">
        <v>11162110</v>
      </c>
      <c r="SZF1167" s="86">
        <v>11162110</v>
      </c>
      <c r="SZG1167" s="86">
        <v>11162110</v>
      </c>
      <c r="SZH1167" s="86">
        <v>11162110</v>
      </c>
      <c r="SZI1167" s="86">
        <v>11162110</v>
      </c>
      <c r="SZJ1167" s="86">
        <v>11162110</v>
      </c>
      <c r="SZK1167" s="86">
        <v>11162110</v>
      </c>
      <c r="SZL1167" s="86">
        <v>11162110</v>
      </c>
      <c r="SZM1167" s="86">
        <v>11162110</v>
      </c>
      <c r="SZN1167" s="86">
        <v>11162110</v>
      </c>
      <c r="SZO1167" s="86">
        <v>11162110</v>
      </c>
      <c r="SZP1167" s="86">
        <v>11162110</v>
      </c>
      <c r="SZQ1167" s="86">
        <v>11162110</v>
      </c>
      <c r="SZR1167" s="86">
        <v>11162110</v>
      </c>
      <c r="SZS1167" s="86">
        <v>11162110</v>
      </c>
      <c r="SZT1167" s="86">
        <v>11162110</v>
      </c>
      <c r="SZU1167" s="86">
        <v>11162110</v>
      </c>
      <c r="SZV1167" s="86">
        <v>11162110</v>
      </c>
      <c r="SZW1167" s="86">
        <v>11162110</v>
      </c>
      <c r="SZX1167" s="86">
        <v>11162110</v>
      </c>
      <c r="SZY1167" s="86">
        <v>11162110</v>
      </c>
      <c r="SZZ1167" s="86">
        <v>11162110</v>
      </c>
      <c r="TAA1167" s="86">
        <v>11162110</v>
      </c>
      <c r="TAB1167" s="86">
        <v>11162110</v>
      </c>
      <c r="TAC1167" s="86">
        <v>11162110</v>
      </c>
      <c r="TAD1167" s="86">
        <v>11162110</v>
      </c>
      <c r="TAE1167" s="86">
        <v>11162110</v>
      </c>
      <c r="TAF1167" s="86">
        <v>11162110</v>
      </c>
      <c r="TAG1167" s="86">
        <v>11162110</v>
      </c>
      <c r="TAH1167" s="86">
        <v>11162110</v>
      </c>
      <c r="TAI1167" s="86">
        <v>11162110</v>
      </c>
      <c r="TAJ1167" s="86">
        <v>11162110</v>
      </c>
      <c r="TAK1167" s="86">
        <v>11162110</v>
      </c>
      <c r="TAL1167" s="86">
        <v>11162110</v>
      </c>
      <c r="TAM1167" s="86">
        <v>11162110</v>
      </c>
      <c r="TAN1167" s="86">
        <v>11162110</v>
      </c>
      <c r="TAO1167" s="86">
        <v>11162110</v>
      </c>
      <c r="TAP1167" s="86">
        <v>11162110</v>
      </c>
      <c r="TAQ1167" s="86">
        <v>11162110</v>
      </c>
      <c r="TAR1167" s="86">
        <v>11162110</v>
      </c>
      <c r="TAS1167" s="86">
        <v>11162110</v>
      </c>
      <c r="TAT1167" s="86">
        <v>11162110</v>
      </c>
      <c r="TAU1167" s="86">
        <v>11162110</v>
      </c>
      <c r="TAV1167" s="86">
        <v>11162110</v>
      </c>
      <c r="TAW1167" s="86">
        <v>11162110</v>
      </c>
      <c r="TAX1167" s="86">
        <v>11162110</v>
      </c>
      <c r="TAY1167" s="86">
        <v>11162110</v>
      </c>
      <c r="TAZ1167" s="86">
        <v>11162110</v>
      </c>
      <c r="TBA1167" s="86">
        <v>11162110</v>
      </c>
      <c r="TBB1167" s="86">
        <v>11162110</v>
      </c>
      <c r="TBC1167" s="86">
        <v>11162110</v>
      </c>
      <c r="TBD1167" s="86">
        <v>11162110</v>
      </c>
      <c r="TBE1167" s="86">
        <v>11162110</v>
      </c>
      <c r="TBF1167" s="86">
        <v>11162110</v>
      </c>
      <c r="TBG1167" s="86">
        <v>11162110</v>
      </c>
      <c r="TBH1167" s="86">
        <v>11162110</v>
      </c>
      <c r="TBI1167" s="86">
        <v>11162110</v>
      </c>
      <c r="TBJ1167" s="86">
        <v>11162110</v>
      </c>
      <c r="TBK1167" s="86">
        <v>11162110</v>
      </c>
      <c r="TBL1167" s="86">
        <v>11162110</v>
      </c>
      <c r="TBM1167" s="86">
        <v>11162110</v>
      </c>
      <c r="TBN1167" s="86">
        <v>11162110</v>
      </c>
      <c r="TBO1167" s="86">
        <v>11162110</v>
      </c>
      <c r="TBP1167" s="86">
        <v>11162110</v>
      </c>
      <c r="TBQ1167" s="86">
        <v>11162110</v>
      </c>
      <c r="TBR1167" s="86">
        <v>11162110</v>
      </c>
      <c r="TBS1167" s="86">
        <v>11162110</v>
      </c>
      <c r="TBT1167" s="86">
        <v>11162110</v>
      </c>
      <c r="TBU1167" s="86">
        <v>11162110</v>
      </c>
      <c r="TBV1167" s="86">
        <v>11162110</v>
      </c>
      <c r="TBW1167" s="86">
        <v>11162110</v>
      </c>
      <c r="TBX1167" s="86">
        <v>11162110</v>
      </c>
      <c r="TBY1167" s="86">
        <v>11162110</v>
      </c>
      <c r="TBZ1167" s="86">
        <v>11162110</v>
      </c>
      <c r="TCA1167" s="86">
        <v>11162110</v>
      </c>
      <c r="TCB1167" s="86">
        <v>11162110</v>
      </c>
      <c r="TCC1167" s="86">
        <v>11162110</v>
      </c>
      <c r="TCD1167" s="86">
        <v>11162110</v>
      </c>
      <c r="TCE1167" s="86">
        <v>11162110</v>
      </c>
      <c r="TCF1167" s="86">
        <v>11162110</v>
      </c>
      <c r="TCG1167" s="86">
        <v>11162110</v>
      </c>
      <c r="TCH1167" s="86">
        <v>11162110</v>
      </c>
      <c r="TCI1167" s="86">
        <v>11162110</v>
      </c>
      <c r="TCJ1167" s="86">
        <v>11162110</v>
      </c>
      <c r="TCK1167" s="86">
        <v>11162110</v>
      </c>
      <c r="TCL1167" s="86">
        <v>11162110</v>
      </c>
      <c r="TCM1167" s="86">
        <v>11162110</v>
      </c>
      <c r="TCN1167" s="86">
        <v>11162110</v>
      </c>
      <c r="TCO1167" s="86">
        <v>11162110</v>
      </c>
      <c r="TCP1167" s="86">
        <v>11162110</v>
      </c>
      <c r="TCQ1167" s="86">
        <v>11162110</v>
      </c>
      <c r="TCR1167" s="86">
        <v>11162110</v>
      </c>
      <c r="TCS1167" s="86">
        <v>11162110</v>
      </c>
      <c r="TCT1167" s="86">
        <v>11162110</v>
      </c>
      <c r="TCU1167" s="86">
        <v>11162110</v>
      </c>
      <c r="TCV1167" s="86">
        <v>11162110</v>
      </c>
      <c r="TCW1167" s="86">
        <v>11162110</v>
      </c>
      <c r="TCX1167" s="86">
        <v>11162110</v>
      </c>
      <c r="TCY1167" s="86">
        <v>11162110</v>
      </c>
      <c r="TCZ1167" s="86">
        <v>11162110</v>
      </c>
      <c r="TDA1167" s="86">
        <v>11162110</v>
      </c>
      <c r="TDB1167" s="86">
        <v>11162110</v>
      </c>
      <c r="TDC1167" s="86">
        <v>11162110</v>
      </c>
      <c r="TDD1167" s="86">
        <v>11162110</v>
      </c>
      <c r="TDE1167" s="86">
        <v>11162110</v>
      </c>
      <c r="TDF1167" s="86">
        <v>11162110</v>
      </c>
      <c r="TDG1167" s="86">
        <v>11162110</v>
      </c>
      <c r="TDH1167" s="86">
        <v>11162110</v>
      </c>
      <c r="TDI1167" s="86">
        <v>11162110</v>
      </c>
      <c r="TDJ1167" s="86">
        <v>11162110</v>
      </c>
      <c r="TDK1167" s="86">
        <v>11162110</v>
      </c>
      <c r="TDL1167" s="86">
        <v>11162110</v>
      </c>
      <c r="TDM1167" s="86">
        <v>11162110</v>
      </c>
      <c r="TDN1167" s="86">
        <v>11162110</v>
      </c>
      <c r="TDO1167" s="86">
        <v>11162110</v>
      </c>
      <c r="TDP1167" s="86">
        <v>11162110</v>
      </c>
      <c r="TDQ1167" s="86">
        <v>11162110</v>
      </c>
      <c r="TDR1167" s="86">
        <v>11162110</v>
      </c>
      <c r="TDS1167" s="86">
        <v>11162110</v>
      </c>
      <c r="TDT1167" s="86">
        <v>11162110</v>
      </c>
      <c r="TDU1167" s="86">
        <v>11162110</v>
      </c>
      <c r="TDV1167" s="86">
        <v>11162110</v>
      </c>
      <c r="TDW1167" s="86">
        <v>11162110</v>
      </c>
      <c r="TDX1167" s="86">
        <v>11162110</v>
      </c>
      <c r="TDY1167" s="86">
        <v>11162110</v>
      </c>
      <c r="TDZ1167" s="86">
        <v>11162110</v>
      </c>
      <c r="TEA1167" s="86">
        <v>11162110</v>
      </c>
      <c r="TEB1167" s="86">
        <v>11162110</v>
      </c>
      <c r="TEC1167" s="86">
        <v>11162110</v>
      </c>
      <c r="TED1167" s="86">
        <v>11162110</v>
      </c>
      <c r="TEE1167" s="86">
        <v>11162110</v>
      </c>
      <c r="TEF1167" s="86">
        <v>11162110</v>
      </c>
      <c r="TEG1167" s="86">
        <v>11162110</v>
      </c>
      <c r="TEH1167" s="86">
        <v>11162110</v>
      </c>
      <c r="TEI1167" s="86">
        <v>11162110</v>
      </c>
      <c r="TEJ1167" s="86">
        <v>11162110</v>
      </c>
      <c r="TEK1167" s="86">
        <v>11162110</v>
      </c>
      <c r="TEL1167" s="86">
        <v>11162110</v>
      </c>
      <c r="TEM1167" s="86">
        <v>11162110</v>
      </c>
      <c r="TEN1167" s="86">
        <v>11162110</v>
      </c>
      <c r="TEO1167" s="86">
        <v>11162110</v>
      </c>
      <c r="TEP1167" s="86">
        <v>11162110</v>
      </c>
      <c r="TEQ1167" s="86">
        <v>11162110</v>
      </c>
      <c r="TER1167" s="86">
        <v>11162110</v>
      </c>
      <c r="TES1167" s="86">
        <v>11162110</v>
      </c>
      <c r="TET1167" s="86">
        <v>11162110</v>
      </c>
      <c r="TEU1167" s="86">
        <v>11162110</v>
      </c>
      <c r="TEV1167" s="86">
        <v>11162110</v>
      </c>
      <c r="TEW1167" s="86">
        <v>11162110</v>
      </c>
      <c r="TEX1167" s="86">
        <v>11162110</v>
      </c>
      <c r="TEY1167" s="86">
        <v>11162110</v>
      </c>
      <c r="TEZ1167" s="86">
        <v>11162110</v>
      </c>
      <c r="TFA1167" s="86">
        <v>11162110</v>
      </c>
      <c r="TFB1167" s="86">
        <v>11162110</v>
      </c>
      <c r="TFC1167" s="86">
        <v>11162110</v>
      </c>
      <c r="TFD1167" s="86">
        <v>11162110</v>
      </c>
      <c r="TFE1167" s="86">
        <v>11162110</v>
      </c>
      <c r="TFF1167" s="86">
        <v>11162110</v>
      </c>
      <c r="TFG1167" s="86">
        <v>11162110</v>
      </c>
      <c r="TFH1167" s="86">
        <v>11162110</v>
      </c>
      <c r="TFI1167" s="86">
        <v>11162110</v>
      </c>
      <c r="TFJ1167" s="86">
        <v>11162110</v>
      </c>
      <c r="TFK1167" s="86">
        <v>11162110</v>
      </c>
      <c r="TFL1167" s="86">
        <v>11162110</v>
      </c>
      <c r="TFM1167" s="86">
        <v>11162110</v>
      </c>
      <c r="TFN1167" s="86">
        <v>11162110</v>
      </c>
      <c r="TFO1167" s="86">
        <v>11162110</v>
      </c>
      <c r="TFP1167" s="86">
        <v>11162110</v>
      </c>
      <c r="TFQ1167" s="86">
        <v>11162110</v>
      </c>
      <c r="TFR1167" s="86">
        <v>11162110</v>
      </c>
      <c r="TFS1167" s="86">
        <v>11162110</v>
      </c>
      <c r="TFT1167" s="86">
        <v>11162110</v>
      </c>
      <c r="TFU1167" s="86">
        <v>11162110</v>
      </c>
      <c r="TFV1167" s="86">
        <v>11162110</v>
      </c>
      <c r="TFW1167" s="86">
        <v>11162110</v>
      </c>
      <c r="TFX1167" s="86">
        <v>11162110</v>
      </c>
      <c r="TFY1167" s="86">
        <v>11162110</v>
      </c>
      <c r="TFZ1167" s="86">
        <v>11162110</v>
      </c>
      <c r="TGA1167" s="86">
        <v>11162110</v>
      </c>
      <c r="TGB1167" s="86">
        <v>11162110</v>
      </c>
      <c r="TGC1167" s="86">
        <v>11162110</v>
      </c>
      <c r="TGD1167" s="86">
        <v>11162110</v>
      </c>
      <c r="TGE1167" s="86">
        <v>11162110</v>
      </c>
      <c r="TGF1167" s="86">
        <v>11162110</v>
      </c>
      <c r="TGG1167" s="86">
        <v>11162110</v>
      </c>
      <c r="TGH1167" s="86">
        <v>11162110</v>
      </c>
      <c r="TGI1167" s="86">
        <v>11162110</v>
      </c>
      <c r="TGJ1167" s="86">
        <v>11162110</v>
      </c>
      <c r="TGK1167" s="86">
        <v>11162110</v>
      </c>
      <c r="TGL1167" s="86">
        <v>11162110</v>
      </c>
      <c r="TGM1167" s="86">
        <v>11162110</v>
      </c>
      <c r="TGN1167" s="86">
        <v>11162110</v>
      </c>
      <c r="TGO1167" s="86">
        <v>11162110</v>
      </c>
      <c r="TGP1167" s="86">
        <v>11162110</v>
      </c>
      <c r="TGQ1167" s="86">
        <v>11162110</v>
      </c>
      <c r="TGR1167" s="86">
        <v>11162110</v>
      </c>
      <c r="TGS1167" s="86">
        <v>11162110</v>
      </c>
      <c r="TGT1167" s="86">
        <v>11162110</v>
      </c>
      <c r="TGU1167" s="86">
        <v>11162110</v>
      </c>
      <c r="TGV1167" s="86">
        <v>11162110</v>
      </c>
      <c r="TGW1167" s="86">
        <v>11162110</v>
      </c>
      <c r="TGX1167" s="86">
        <v>11162110</v>
      </c>
      <c r="TGY1167" s="86">
        <v>11162110</v>
      </c>
      <c r="TGZ1167" s="86">
        <v>11162110</v>
      </c>
      <c r="THA1167" s="86">
        <v>11162110</v>
      </c>
      <c r="THB1167" s="86">
        <v>11162110</v>
      </c>
      <c r="THC1167" s="86">
        <v>11162110</v>
      </c>
      <c r="THD1167" s="86">
        <v>11162110</v>
      </c>
      <c r="THE1167" s="86">
        <v>11162110</v>
      </c>
      <c r="THF1167" s="86">
        <v>11162110</v>
      </c>
      <c r="THG1167" s="86">
        <v>11162110</v>
      </c>
      <c r="THH1167" s="86">
        <v>11162110</v>
      </c>
      <c r="THI1167" s="86">
        <v>11162110</v>
      </c>
      <c r="THJ1167" s="86">
        <v>11162110</v>
      </c>
      <c r="THK1167" s="86">
        <v>11162110</v>
      </c>
      <c r="THL1167" s="86">
        <v>11162110</v>
      </c>
      <c r="THM1167" s="86">
        <v>11162110</v>
      </c>
      <c r="THN1167" s="86">
        <v>11162110</v>
      </c>
      <c r="THO1167" s="86">
        <v>11162110</v>
      </c>
      <c r="THP1167" s="86">
        <v>11162110</v>
      </c>
      <c r="THQ1167" s="86">
        <v>11162110</v>
      </c>
      <c r="THR1167" s="86">
        <v>11162110</v>
      </c>
      <c r="THS1167" s="86">
        <v>11162110</v>
      </c>
      <c r="THT1167" s="86">
        <v>11162110</v>
      </c>
      <c r="THU1167" s="86">
        <v>11162110</v>
      </c>
      <c r="THV1167" s="86">
        <v>11162110</v>
      </c>
      <c r="THW1167" s="86">
        <v>11162110</v>
      </c>
      <c r="THX1167" s="86">
        <v>11162110</v>
      </c>
      <c r="THY1167" s="86">
        <v>11162110</v>
      </c>
      <c r="THZ1167" s="86">
        <v>11162110</v>
      </c>
      <c r="TIA1167" s="86">
        <v>11162110</v>
      </c>
      <c r="TIB1167" s="86">
        <v>11162110</v>
      </c>
      <c r="TIC1167" s="86">
        <v>11162110</v>
      </c>
      <c r="TID1167" s="86">
        <v>11162110</v>
      </c>
      <c r="TIE1167" s="86">
        <v>11162110</v>
      </c>
      <c r="TIF1167" s="86">
        <v>11162110</v>
      </c>
      <c r="TIG1167" s="86">
        <v>11162110</v>
      </c>
      <c r="TIH1167" s="86">
        <v>11162110</v>
      </c>
      <c r="TII1167" s="86">
        <v>11162110</v>
      </c>
      <c r="TIJ1167" s="86">
        <v>11162110</v>
      </c>
      <c r="TIK1167" s="86">
        <v>11162110</v>
      </c>
      <c r="TIL1167" s="86">
        <v>11162110</v>
      </c>
      <c r="TIM1167" s="86">
        <v>11162110</v>
      </c>
      <c r="TIN1167" s="86">
        <v>11162110</v>
      </c>
      <c r="TIO1167" s="86">
        <v>11162110</v>
      </c>
      <c r="TIP1167" s="86">
        <v>11162110</v>
      </c>
      <c r="TIQ1167" s="86">
        <v>11162110</v>
      </c>
      <c r="TIR1167" s="86">
        <v>11162110</v>
      </c>
      <c r="TIS1167" s="86">
        <v>11162110</v>
      </c>
      <c r="TIT1167" s="86">
        <v>11162110</v>
      </c>
      <c r="TIU1167" s="86">
        <v>11162110</v>
      </c>
      <c r="TIV1167" s="86">
        <v>11162110</v>
      </c>
      <c r="TIW1167" s="86">
        <v>11162110</v>
      </c>
      <c r="TIX1167" s="86">
        <v>11162110</v>
      </c>
      <c r="TIY1167" s="86">
        <v>11162110</v>
      </c>
      <c r="TIZ1167" s="86">
        <v>11162110</v>
      </c>
      <c r="TJA1167" s="86">
        <v>11162110</v>
      </c>
      <c r="TJB1167" s="86">
        <v>11162110</v>
      </c>
      <c r="TJC1167" s="86">
        <v>11162110</v>
      </c>
      <c r="TJD1167" s="86">
        <v>11162110</v>
      </c>
      <c r="TJE1167" s="86">
        <v>11162110</v>
      </c>
      <c r="TJF1167" s="86">
        <v>11162110</v>
      </c>
      <c r="TJG1167" s="86">
        <v>11162110</v>
      </c>
      <c r="TJH1167" s="86">
        <v>11162110</v>
      </c>
      <c r="TJI1167" s="86">
        <v>11162110</v>
      </c>
      <c r="TJJ1167" s="86">
        <v>11162110</v>
      </c>
      <c r="TJK1167" s="86">
        <v>11162110</v>
      </c>
      <c r="TJL1167" s="86">
        <v>11162110</v>
      </c>
      <c r="TJM1167" s="86">
        <v>11162110</v>
      </c>
      <c r="TJN1167" s="86">
        <v>11162110</v>
      </c>
      <c r="TJO1167" s="86">
        <v>11162110</v>
      </c>
      <c r="TJP1167" s="86">
        <v>11162110</v>
      </c>
      <c r="TJQ1167" s="86">
        <v>11162110</v>
      </c>
      <c r="TJR1167" s="86">
        <v>11162110</v>
      </c>
      <c r="TJS1167" s="86">
        <v>11162110</v>
      </c>
      <c r="TJT1167" s="86">
        <v>11162110</v>
      </c>
      <c r="TJU1167" s="86">
        <v>11162110</v>
      </c>
      <c r="TJV1167" s="86">
        <v>11162110</v>
      </c>
      <c r="TJW1167" s="86">
        <v>11162110</v>
      </c>
      <c r="TJX1167" s="86">
        <v>11162110</v>
      </c>
      <c r="TJY1167" s="86">
        <v>11162110</v>
      </c>
      <c r="TJZ1167" s="86">
        <v>11162110</v>
      </c>
      <c r="TKA1167" s="86">
        <v>11162110</v>
      </c>
      <c r="TKB1167" s="86">
        <v>11162110</v>
      </c>
      <c r="TKC1167" s="86">
        <v>11162110</v>
      </c>
      <c r="TKD1167" s="86">
        <v>11162110</v>
      </c>
      <c r="TKE1167" s="86">
        <v>11162110</v>
      </c>
      <c r="TKF1167" s="86">
        <v>11162110</v>
      </c>
      <c r="TKG1167" s="86">
        <v>11162110</v>
      </c>
      <c r="TKH1167" s="86">
        <v>11162110</v>
      </c>
      <c r="TKI1167" s="86">
        <v>11162110</v>
      </c>
      <c r="TKJ1167" s="86">
        <v>11162110</v>
      </c>
      <c r="TKK1167" s="86">
        <v>11162110</v>
      </c>
      <c r="TKL1167" s="86">
        <v>11162110</v>
      </c>
      <c r="TKM1167" s="86">
        <v>11162110</v>
      </c>
      <c r="TKN1167" s="86">
        <v>11162110</v>
      </c>
      <c r="TKO1167" s="86">
        <v>11162110</v>
      </c>
      <c r="TKP1167" s="86">
        <v>11162110</v>
      </c>
      <c r="TKQ1167" s="86">
        <v>11162110</v>
      </c>
      <c r="TKR1167" s="86">
        <v>11162110</v>
      </c>
      <c r="TKS1167" s="86">
        <v>11162110</v>
      </c>
      <c r="TKT1167" s="86">
        <v>11162110</v>
      </c>
      <c r="TKU1167" s="86">
        <v>11162110</v>
      </c>
      <c r="TKV1167" s="86">
        <v>11162110</v>
      </c>
      <c r="TKW1167" s="86">
        <v>11162110</v>
      </c>
      <c r="TKX1167" s="86">
        <v>11162110</v>
      </c>
      <c r="TKY1167" s="86">
        <v>11162110</v>
      </c>
      <c r="TKZ1167" s="86">
        <v>11162110</v>
      </c>
      <c r="TLA1167" s="86">
        <v>11162110</v>
      </c>
      <c r="TLB1167" s="86">
        <v>11162110</v>
      </c>
      <c r="TLC1167" s="86">
        <v>11162110</v>
      </c>
      <c r="TLD1167" s="86">
        <v>11162110</v>
      </c>
      <c r="TLE1167" s="86">
        <v>11162110</v>
      </c>
      <c r="TLF1167" s="86">
        <v>11162110</v>
      </c>
      <c r="TLG1167" s="86">
        <v>11162110</v>
      </c>
      <c r="TLH1167" s="86">
        <v>11162110</v>
      </c>
      <c r="TLI1167" s="86">
        <v>11162110</v>
      </c>
      <c r="TLJ1167" s="86">
        <v>11162110</v>
      </c>
      <c r="TLK1167" s="86">
        <v>11162110</v>
      </c>
      <c r="TLL1167" s="86">
        <v>11162110</v>
      </c>
      <c r="TLM1167" s="86">
        <v>11162110</v>
      </c>
      <c r="TLN1167" s="86">
        <v>11162110</v>
      </c>
      <c r="TLO1167" s="86">
        <v>11162110</v>
      </c>
      <c r="TLP1167" s="86">
        <v>11162110</v>
      </c>
      <c r="TLQ1167" s="86">
        <v>11162110</v>
      </c>
      <c r="TLR1167" s="86">
        <v>11162110</v>
      </c>
      <c r="TLS1167" s="86">
        <v>11162110</v>
      </c>
      <c r="TLT1167" s="86">
        <v>11162110</v>
      </c>
      <c r="TLU1167" s="86">
        <v>11162110</v>
      </c>
      <c r="TLV1167" s="86">
        <v>11162110</v>
      </c>
      <c r="TLW1167" s="86">
        <v>11162110</v>
      </c>
      <c r="TLX1167" s="86">
        <v>11162110</v>
      </c>
      <c r="TLY1167" s="86">
        <v>11162110</v>
      </c>
      <c r="TLZ1167" s="86">
        <v>11162110</v>
      </c>
      <c r="TMA1167" s="86">
        <v>11162110</v>
      </c>
      <c r="TMB1167" s="86">
        <v>11162110</v>
      </c>
      <c r="TMC1167" s="86">
        <v>11162110</v>
      </c>
      <c r="TMD1167" s="86">
        <v>11162110</v>
      </c>
      <c r="TME1167" s="86">
        <v>11162110</v>
      </c>
      <c r="TMF1167" s="86">
        <v>11162110</v>
      </c>
      <c r="TMG1167" s="86">
        <v>11162110</v>
      </c>
      <c r="TMH1167" s="86">
        <v>11162110</v>
      </c>
      <c r="TMI1167" s="86">
        <v>11162110</v>
      </c>
      <c r="TMJ1167" s="86">
        <v>11162110</v>
      </c>
      <c r="TMK1167" s="86">
        <v>11162110</v>
      </c>
      <c r="TML1167" s="86">
        <v>11162110</v>
      </c>
      <c r="TMM1167" s="86">
        <v>11162110</v>
      </c>
      <c r="TMN1167" s="86">
        <v>11162110</v>
      </c>
      <c r="TMO1167" s="86">
        <v>11162110</v>
      </c>
      <c r="TMP1167" s="86">
        <v>11162110</v>
      </c>
      <c r="TMQ1167" s="86">
        <v>11162110</v>
      </c>
      <c r="TMR1167" s="86">
        <v>11162110</v>
      </c>
      <c r="TMS1167" s="86">
        <v>11162110</v>
      </c>
      <c r="TMT1167" s="86">
        <v>11162110</v>
      </c>
      <c r="TMU1167" s="86">
        <v>11162110</v>
      </c>
      <c r="TMV1167" s="86">
        <v>11162110</v>
      </c>
      <c r="TMW1167" s="86">
        <v>11162110</v>
      </c>
      <c r="TMX1167" s="86">
        <v>11162110</v>
      </c>
      <c r="TMY1167" s="86">
        <v>11162110</v>
      </c>
      <c r="TMZ1167" s="86">
        <v>11162110</v>
      </c>
      <c r="TNA1167" s="86">
        <v>11162110</v>
      </c>
      <c r="TNB1167" s="86">
        <v>11162110</v>
      </c>
      <c r="TNC1167" s="86">
        <v>11162110</v>
      </c>
      <c r="TND1167" s="86">
        <v>11162110</v>
      </c>
      <c r="TNE1167" s="86">
        <v>11162110</v>
      </c>
      <c r="TNF1167" s="86">
        <v>11162110</v>
      </c>
      <c r="TNG1167" s="86">
        <v>11162110</v>
      </c>
      <c r="TNH1167" s="86">
        <v>11162110</v>
      </c>
      <c r="TNI1167" s="86">
        <v>11162110</v>
      </c>
      <c r="TNJ1167" s="86">
        <v>11162110</v>
      </c>
      <c r="TNK1167" s="86">
        <v>11162110</v>
      </c>
      <c r="TNL1167" s="86">
        <v>11162110</v>
      </c>
      <c r="TNM1167" s="86">
        <v>11162110</v>
      </c>
      <c r="TNN1167" s="86">
        <v>11162110</v>
      </c>
      <c r="TNO1167" s="86">
        <v>11162110</v>
      </c>
      <c r="TNP1167" s="86">
        <v>11162110</v>
      </c>
      <c r="TNQ1167" s="86">
        <v>11162110</v>
      </c>
      <c r="TNR1167" s="86">
        <v>11162110</v>
      </c>
      <c r="TNS1167" s="86">
        <v>11162110</v>
      </c>
      <c r="TNT1167" s="86">
        <v>11162110</v>
      </c>
      <c r="TNU1167" s="86">
        <v>11162110</v>
      </c>
      <c r="TNV1167" s="86">
        <v>11162110</v>
      </c>
      <c r="TNW1167" s="86">
        <v>11162110</v>
      </c>
      <c r="TNX1167" s="86">
        <v>11162110</v>
      </c>
      <c r="TNY1167" s="86">
        <v>11162110</v>
      </c>
      <c r="TNZ1167" s="86">
        <v>11162110</v>
      </c>
      <c r="TOA1167" s="86">
        <v>11162110</v>
      </c>
      <c r="TOB1167" s="86">
        <v>11162110</v>
      </c>
      <c r="TOC1167" s="86">
        <v>11162110</v>
      </c>
      <c r="TOD1167" s="86">
        <v>11162110</v>
      </c>
      <c r="TOE1167" s="86">
        <v>11162110</v>
      </c>
      <c r="TOF1167" s="86">
        <v>11162110</v>
      </c>
      <c r="TOG1167" s="86">
        <v>11162110</v>
      </c>
      <c r="TOH1167" s="86">
        <v>11162110</v>
      </c>
      <c r="TOI1167" s="86">
        <v>11162110</v>
      </c>
      <c r="TOJ1167" s="86">
        <v>11162110</v>
      </c>
      <c r="TOK1167" s="86">
        <v>11162110</v>
      </c>
      <c r="TOL1167" s="86">
        <v>11162110</v>
      </c>
      <c r="TOM1167" s="86">
        <v>11162110</v>
      </c>
      <c r="TON1167" s="86">
        <v>11162110</v>
      </c>
      <c r="TOO1167" s="86">
        <v>11162110</v>
      </c>
      <c r="TOP1167" s="86">
        <v>11162110</v>
      </c>
      <c r="TOQ1167" s="86">
        <v>11162110</v>
      </c>
      <c r="TOR1167" s="86">
        <v>11162110</v>
      </c>
      <c r="TOS1167" s="86">
        <v>11162110</v>
      </c>
      <c r="TOT1167" s="86">
        <v>11162110</v>
      </c>
      <c r="TOU1167" s="86">
        <v>11162110</v>
      </c>
      <c r="TOV1167" s="86">
        <v>11162110</v>
      </c>
      <c r="TOW1167" s="86">
        <v>11162110</v>
      </c>
      <c r="TOX1167" s="86">
        <v>11162110</v>
      </c>
      <c r="TOY1167" s="86">
        <v>11162110</v>
      </c>
      <c r="TOZ1167" s="86">
        <v>11162110</v>
      </c>
      <c r="TPA1167" s="86">
        <v>11162110</v>
      </c>
      <c r="TPB1167" s="86">
        <v>11162110</v>
      </c>
      <c r="TPC1167" s="86">
        <v>11162110</v>
      </c>
      <c r="TPD1167" s="86">
        <v>11162110</v>
      </c>
      <c r="TPE1167" s="86">
        <v>11162110</v>
      </c>
      <c r="TPF1167" s="86">
        <v>11162110</v>
      </c>
      <c r="TPG1167" s="86">
        <v>11162110</v>
      </c>
      <c r="TPH1167" s="86">
        <v>11162110</v>
      </c>
      <c r="TPI1167" s="86">
        <v>11162110</v>
      </c>
      <c r="TPJ1167" s="86">
        <v>11162110</v>
      </c>
      <c r="TPK1167" s="86">
        <v>11162110</v>
      </c>
      <c r="TPL1167" s="86">
        <v>11162110</v>
      </c>
      <c r="TPM1167" s="86">
        <v>11162110</v>
      </c>
      <c r="TPN1167" s="86">
        <v>11162110</v>
      </c>
      <c r="TPO1167" s="86">
        <v>11162110</v>
      </c>
      <c r="TPP1167" s="86">
        <v>11162110</v>
      </c>
      <c r="TPQ1167" s="86">
        <v>11162110</v>
      </c>
      <c r="TPR1167" s="86">
        <v>11162110</v>
      </c>
      <c r="TPS1167" s="86">
        <v>11162110</v>
      </c>
      <c r="TPT1167" s="86">
        <v>11162110</v>
      </c>
      <c r="TPU1167" s="86">
        <v>11162110</v>
      </c>
      <c r="TPV1167" s="86">
        <v>11162110</v>
      </c>
      <c r="TPW1167" s="86">
        <v>11162110</v>
      </c>
      <c r="TPX1167" s="86">
        <v>11162110</v>
      </c>
      <c r="TPY1167" s="86">
        <v>11162110</v>
      </c>
      <c r="TPZ1167" s="86">
        <v>11162110</v>
      </c>
      <c r="TQA1167" s="86">
        <v>11162110</v>
      </c>
      <c r="TQB1167" s="86">
        <v>11162110</v>
      </c>
      <c r="TQC1167" s="86">
        <v>11162110</v>
      </c>
      <c r="TQD1167" s="86">
        <v>11162110</v>
      </c>
      <c r="TQE1167" s="86">
        <v>11162110</v>
      </c>
      <c r="TQF1167" s="86">
        <v>11162110</v>
      </c>
      <c r="TQG1167" s="86">
        <v>11162110</v>
      </c>
      <c r="TQH1167" s="86">
        <v>11162110</v>
      </c>
      <c r="TQI1167" s="86">
        <v>11162110</v>
      </c>
      <c r="TQJ1167" s="86">
        <v>11162110</v>
      </c>
      <c r="TQK1167" s="86">
        <v>11162110</v>
      </c>
      <c r="TQL1167" s="86">
        <v>11162110</v>
      </c>
      <c r="TQM1167" s="86">
        <v>11162110</v>
      </c>
      <c r="TQN1167" s="86">
        <v>11162110</v>
      </c>
      <c r="TQO1167" s="86">
        <v>11162110</v>
      </c>
      <c r="TQP1167" s="86">
        <v>11162110</v>
      </c>
      <c r="TQQ1167" s="86">
        <v>11162110</v>
      </c>
      <c r="TQR1167" s="86">
        <v>11162110</v>
      </c>
      <c r="TQS1167" s="86">
        <v>11162110</v>
      </c>
      <c r="TQT1167" s="86">
        <v>11162110</v>
      </c>
      <c r="TQU1167" s="86">
        <v>11162110</v>
      </c>
      <c r="TQV1167" s="86">
        <v>11162110</v>
      </c>
      <c r="TQW1167" s="86">
        <v>11162110</v>
      </c>
      <c r="TQX1167" s="86">
        <v>11162110</v>
      </c>
      <c r="TQY1167" s="86">
        <v>11162110</v>
      </c>
      <c r="TQZ1167" s="86">
        <v>11162110</v>
      </c>
      <c r="TRA1167" s="86">
        <v>11162110</v>
      </c>
      <c r="TRB1167" s="86">
        <v>11162110</v>
      </c>
      <c r="TRC1167" s="86">
        <v>11162110</v>
      </c>
      <c r="TRD1167" s="86">
        <v>11162110</v>
      </c>
      <c r="TRE1167" s="86">
        <v>11162110</v>
      </c>
      <c r="TRF1167" s="86">
        <v>11162110</v>
      </c>
      <c r="TRG1167" s="86">
        <v>11162110</v>
      </c>
      <c r="TRH1167" s="86">
        <v>11162110</v>
      </c>
      <c r="TRI1167" s="86">
        <v>11162110</v>
      </c>
      <c r="TRJ1167" s="86">
        <v>11162110</v>
      </c>
      <c r="TRK1167" s="86">
        <v>11162110</v>
      </c>
      <c r="TRL1167" s="86">
        <v>11162110</v>
      </c>
      <c r="TRM1167" s="86">
        <v>11162110</v>
      </c>
      <c r="TRN1167" s="86">
        <v>11162110</v>
      </c>
      <c r="TRO1167" s="86">
        <v>11162110</v>
      </c>
      <c r="TRP1167" s="86">
        <v>11162110</v>
      </c>
      <c r="TRQ1167" s="86">
        <v>11162110</v>
      </c>
      <c r="TRR1167" s="86">
        <v>11162110</v>
      </c>
      <c r="TRS1167" s="86">
        <v>11162110</v>
      </c>
      <c r="TRT1167" s="86">
        <v>11162110</v>
      </c>
      <c r="TRU1167" s="86">
        <v>11162110</v>
      </c>
      <c r="TRV1167" s="86">
        <v>11162110</v>
      </c>
      <c r="TRW1167" s="86">
        <v>11162110</v>
      </c>
      <c r="TRX1167" s="86">
        <v>11162110</v>
      </c>
      <c r="TRY1167" s="86">
        <v>11162110</v>
      </c>
      <c r="TRZ1167" s="86">
        <v>11162110</v>
      </c>
      <c r="TSA1167" s="86">
        <v>11162110</v>
      </c>
      <c r="TSB1167" s="86">
        <v>11162110</v>
      </c>
      <c r="TSC1167" s="86">
        <v>11162110</v>
      </c>
      <c r="TSD1167" s="86">
        <v>11162110</v>
      </c>
      <c r="TSE1167" s="86">
        <v>11162110</v>
      </c>
      <c r="TSF1167" s="86">
        <v>11162110</v>
      </c>
      <c r="TSG1167" s="86">
        <v>11162110</v>
      </c>
      <c r="TSH1167" s="86">
        <v>11162110</v>
      </c>
      <c r="TSI1167" s="86">
        <v>11162110</v>
      </c>
      <c r="TSJ1167" s="86">
        <v>11162110</v>
      </c>
      <c r="TSK1167" s="86">
        <v>11162110</v>
      </c>
      <c r="TSL1167" s="86">
        <v>11162110</v>
      </c>
      <c r="TSM1167" s="86">
        <v>11162110</v>
      </c>
      <c r="TSN1167" s="86">
        <v>11162110</v>
      </c>
      <c r="TSO1167" s="86">
        <v>11162110</v>
      </c>
      <c r="TSP1167" s="86">
        <v>11162110</v>
      </c>
      <c r="TSQ1167" s="86">
        <v>11162110</v>
      </c>
      <c r="TSR1167" s="86">
        <v>11162110</v>
      </c>
      <c r="TSS1167" s="86">
        <v>11162110</v>
      </c>
      <c r="TST1167" s="86">
        <v>11162110</v>
      </c>
      <c r="TSU1167" s="86">
        <v>11162110</v>
      </c>
      <c r="TSV1167" s="86">
        <v>11162110</v>
      </c>
      <c r="TSW1167" s="86">
        <v>11162110</v>
      </c>
      <c r="TSX1167" s="86">
        <v>11162110</v>
      </c>
      <c r="TSY1167" s="86">
        <v>11162110</v>
      </c>
      <c r="TSZ1167" s="86">
        <v>11162110</v>
      </c>
      <c r="TTA1167" s="86">
        <v>11162110</v>
      </c>
      <c r="TTB1167" s="86">
        <v>11162110</v>
      </c>
      <c r="TTC1167" s="86">
        <v>11162110</v>
      </c>
      <c r="TTD1167" s="86">
        <v>11162110</v>
      </c>
      <c r="TTE1167" s="86">
        <v>11162110</v>
      </c>
      <c r="TTF1167" s="86">
        <v>11162110</v>
      </c>
      <c r="TTG1167" s="86">
        <v>11162110</v>
      </c>
      <c r="TTH1167" s="86">
        <v>11162110</v>
      </c>
      <c r="TTI1167" s="86">
        <v>11162110</v>
      </c>
      <c r="TTJ1167" s="86">
        <v>11162110</v>
      </c>
      <c r="TTK1167" s="86">
        <v>11162110</v>
      </c>
      <c r="TTL1167" s="86">
        <v>11162110</v>
      </c>
      <c r="TTM1167" s="86">
        <v>11162110</v>
      </c>
      <c r="TTN1167" s="86">
        <v>11162110</v>
      </c>
      <c r="TTO1167" s="86">
        <v>11162110</v>
      </c>
      <c r="TTP1167" s="86">
        <v>11162110</v>
      </c>
      <c r="TTQ1167" s="86">
        <v>11162110</v>
      </c>
      <c r="TTR1167" s="86">
        <v>11162110</v>
      </c>
      <c r="TTS1167" s="86">
        <v>11162110</v>
      </c>
      <c r="TTT1167" s="86">
        <v>11162110</v>
      </c>
      <c r="TTU1167" s="86">
        <v>11162110</v>
      </c>
      <c r="TTV1167" s="86">
        <v>11162110</v>
      </c>
      <c r="TTW1167" s="86">
        <v>11162110</v>
      </c>
      <c r="TTX1167" s="86">
        <v>11162110</v>
      </c>
      <c r="TTY1167" s="86">
        <v>11162110</v>
      </c>
      <c r="TTZ1167" s="86">
        <v>11162110</v>
      </c>
      <c r="TUA1167" s="86">
        <v>11162110</v>
      </c>
      <c r="TUB1167" s="86">
        <v>11162110</v>
      </c>
      <c r="TUC1167" s="86">
        <v>11162110</v>
      </c>
      <c r="TUD1167" s="86">
        <v>11162110</v>
      </c>
      <c r="TUE1167" s="86">
        <v>11162110</v>
      </c>
      <c r="TUF1167" s="86">
        <v>11162110</v>
      </c>
      <c r="TUG1167" s="86">
        <v>11162110</v>
      </c>
      <c r="TUH1167" s="86">
        <v>11162110</v>
      </c>
      <c r="TUI1167" s="86">
        <v>11162110</v>
      </c>
      <c r="TUJ1167" s="86">
        <v>11162110</v>
      </c>
      <c r="TUK1167" s="86">
        <v>11162110</v>
      </c>
      <c r="TUL1167" s="86">
        <v>11162110</v>
      </c>
      <c r="TUM1167" s="86">
        <v>11162110</v>
      </c>
      <c r="TUN1167" s="86">
        <v>11162110</v>
      </c>
      <c r="TUO1167" s="86">
        <v>11162110</v>
      </c>
      <c r="TUP1167" s="86">
        <v>11162110</v>
      </c>
      <c r="TUQ1167" s="86">
        <v>11162110</v>
      </c>
      <c r="TUR1167" s="86">
        <v>11162110</v>
      </c>
      <c r="TUS1167" s="86">
        <v>11162110</v>
      </c>
      <c r="TUT1167" s="86">
        <v>11162110</v>
      </c>
      <c r="TUU1167" s="86">
        <v>11162110</v>
      </c>
      <c r="TUV1167" s="86">
        <v>11162110</v>
      </c>
      <c r="TUW1167" s="86">
        <v>11162110</v>
      </c>
      <c r="TUX1167" s="86">
        <v>11162110</v>
      </c>
      <c r="TUY1167" s="86">
        <v>11162110</v>
      </c>
      <c r="TUZ1167" s="86">
        <v>11162110</v>
      </c>
      <c r="TVA1167" s="86">
        <v>11162110</v>
      </c>
      <c r="TVB1167" s="86">
        <v>11162110</v>
      </c>
      <c r="TVC1167" s="86">
        <v>11162110</v>
      </c>
      <c r="TVD1167" s="86">
        <v>11162110</v>
      </c>
      <c r="TVE1167" s="86">
        <v>11162110</v>
      </c>
      <c r="TVF1167" s="86">
        <v>11162110</v>
      </c>
      <c r="TVG1167" s="86">
        <v>11162110</v>
      </c>
      <c r="TVH1167" s="86">
        <v>11162110</v>
      </c>
      <c r="TVI1167" s="86">
        <v>11162110</v>
      </c>
      <c r="TVJ1167" s="86">
        <v>11162110</v>
      </c>
      <c r="TVK1167" s="86">
        <v>11162110</v>
      </c>
      <c r="TVL1167" s="86">
        <v>11162110</v>
      </c>
      <c r="TVM1167" s="86">
        <v>11162110</v>
      </c>
      <c r="TVN1167" s="86">
        <v>11162110</v>
      </c>
      <c r="TVO1167" s="86">
        <v>11162110</v>
      </c>
      <c r="TVP1167" s="86">
        <v>11162110</v>
      </c>
      <c r="TVQ1167" s="86">
        <v>11162110</v>
      </c>
      <c r="TVR1167" s="86">
        <v>11162110</v>
      </c>
      <c r="TVS1167" s="86">
        <v>11162110</v>
      </c>
      <c r="TVT1167" s="86">
        <v>11162110</v>
      </c>
      <c r="TVU1167" s="86">
        <v>11162110</v>
      </c>
      <c r="TVV1167" s="86">
        <v>11162110</v>
      </c>
      <c r="TVW1167" s="86">
        <v>11162110</v>
      </c>
      <c r="TVX1167" s="86">
        <v>11162110</v>
      </c>
      <c r="TVY1167" s="86">
        <v>11162110</v>
      </c>
      <c r="TVZ1167" s="86">
        <v>11162110</v>
      </c>
      <c r="TWA1167" s="86">
        <v>11162110</v>
      </c>
      <c r="TWB1167" s="86">
        <v>11162110</v>
      </c>
      <c r="TWC1167" s="86">
        <v>11162110</v>
      </c>
      <c r="TWD1167" s="86">
        <v>11162110</v>
      </c>
      <c r="TWE1167" s="86">
        <v>11162110</v>
      </c>
      <c r="TWF1167" s="86">
        <v>11162110</v>
      </c>
      <c r="TWG1167" s="86">
        <v>11162110</v>
      </c>
      <c r="TWH1167" s="86">
        <v>11162110</v>
      </c>
      <c r="TWI1167" s="86">
        <v>11162110</v>
      </c>
      <c r="TWJ1167" s="86">
        <v>11162110</v>
      </c>
      <c r="TWK1167" s="86">
        <v>11162110</v>
      </c>
      <c r="TWL1167" s="86">
        <v>11162110</v>
      </c>
      <c r="TWM1167" s="86">
        <v>11162110</v>
      </c>
      <c r="TWN1167" s="86">
        <v>11162110</v>
      </c>
      <c r="TWO1167" s="86">
        <v>11162110</v>
      </c>
      <c r="TWP1167" s="86">
        <v>11162110</v>
      </c>
      <c r="TWQ1167" s="86">
        <v>11162110</v>
      </c>
      <c r="TWR1167" s="86">
        <v>11162110</v>
      </c>
      <c r="TWS1167" s="86">
        <v>11162110</v>
      </c>
      <c r="TWT1167" s="86">
        <v>11162110</v>
      </c>
      <c r="TWU1167" s="86">
        <v>11162110</v>
      </c>
      <c r="TWV1167" s="86">
        <v>11162110</v>
      </c>
      <c r="TWW1167" s="86">
        <v>11162110</v>
      </c>
      <c r="TWX1167" s="86">
        <v>11162110</v>
      </c>
      <c r="TWY1167" s="86">
        <v>11162110</v>
      </c>
      <c r="TWZ1167" s="86">
        <v>11162110</v>
      </c>
      <c r="TXA1167" s="86">
        <v>11162110</v>
      </c>
      <c r="TXB1167" s="86">
        <v>11162110</v>
      </c>
      <c r="TXC1167" s="86">
        <v>11162110</v>
      </c>
      <c r="TXD1167" s="86">
        <v>11162110</v>
      </c>
      <c r="TXE1167" s="86">
        <v>11162110</v>
      </c>
      <c r="TXF1167" s="86">
        <v>11162110</v>
      </c>
      <c r="TXG1167" s="86">
        <v>11162110</v>
      </c>
      <c r="TXH1167" s="86">
        <v>11162110</v>
      </c>
      <c r="TXI1167" s="86">
        <v>11162110</v>
      </c>
      <c r="TXJ1167" s="86">
        <v>11162110</v>
      </c>
      <c r="TXK1167" s="86">
        <v>11162110</v>
      </c>
      <c r="TXL1167" s="86">
        <v>11162110</v>
      </c>
      <c r="TXM1167" s="86">
        <v>11162110</v>
      </c>
      <c r="TXN1167" s="86">
        <v>11162110</v>
      </c>
      <c r="TXO1167" s="86">
        <v>11162110</v>
      </c>
      <c r="TXP1167" s="86">
        <v>11162110</v>
      </c>
      <c r="TXQ1167" s="86">
        <v>11162110</v>
      </c>
      <c r="TXR1167" s="86">
        <v>11162110</v>
      </c>
      <c r="TXS1167" s="86">
        <v>11162110</v>
      </c>
      <c r="TXT1167" s="86">
        <v>11162110</v>
      </c>
      <c r="TXU1167" s="86">
        <v>11162110</v>
      </c>
      <c r="TXV1167" s="86">
        <v>11162110</v>
      </c>
      <c r="TXW1167" s="86">
        <v>11162110</v>
      </c>
      <c r="TXX1167" s="86">
        <v>11162110</v>
      </c>
      <c r="TXY1167" s="86">
        <v>11162110</v>
      </c>
      <c r="TXZ1167" s="86">
        <v>11162110</v>
      </c>
      <c r="TYA1167" s="86">
        <v>11162110</v>
      </c>
      <c r="TYB1167" s="86">
        <v>11162110</v>
      </c>
      <c r="TYC1167" s="86">
        <v>11162110</v>
      </c>
      <c r="TYD1167" s="86">
        <v>11162110</v>
      </c>
      <c r="TYE1167" s="86">
        <v>11162110</v>
      </c>
      <c r="TYF1167" s="86">
        <v>11162110</v>
      </c>
      <c r="TYG1167" s="86">
        <v>11162110</v>
      </c>
      <c r="TYH1167" s="86">
        <v>11162110</v>
      </c>
      <c r="TYI1167" s="86">
        <v>11162110</v>
      </c>
      <c r="TYJ1167" s="86">
        <v>11162110</v>
      </c>
      <c r="TYK1167" s="86">
        <v>11162110</v>
      </c>
      <c r="TYL1167" s="86">
        <v>11162110</v>
      </c>
      <c r="TYM1167" s="86">
        <v>11162110</v>
      </c>
      <c r="TYN1167" s="86">
        <v>11162110</v>
      </c>
      <c r="TYO1167" s="86">
        <v>11162110</v>
      </c>
      <c r="TYP1167" s="86">
        <v>11162110</v>
      </c>
      <c r="TYQ1167" s="86">
        <v>11162110</v>
      </c>
      <c r="TYR1167" s="86">
        <v>11162110</v>
      </c>
      <c r="TYS1167" s="86">
        <v>11162110</v>
      </c>
      <c r="TYT1167" s="86">
        <v>11162110</v>
      </c>
      <c r="TYU1167" s="86">
        <v>11162110</v>
      </c>
      <c r="TYV1167" s="86">
        <v>11162110</v>
      </c>
      <c r="TYW1167" s="86">
        <v>11162110</v>
      </c>
      <c r="TYX1167" s="86">
        <v>11162110</v>
      </c>
      <c r="TYY1167" s="86">
        <v>11162110</v>
      </c>
      <c r="TYZ1167" s="86">
        <v>11162110</v>
      </c>
      <c r="TZA1167" s="86">
        <v>11162110</v>
      </c>
      <c r="TZB1167" s="86">
        <v>11162110</v>
      </c>
      <c r="TZC1167" s="86">
        <v>11162110</v>
      </c>
      <c r="TZD1167" s="86">
        <v>11162110</v>
      </c>
      <c r="TZE1167" s="86">
        <v>11162110</v>
      </c>
      <c r="TZF1167" s="86">
        <v>11162110</v>
      </c>
      <c r="TZG1167" s="86">
        <v>11162110</v>
      </c>
      <c r="TZH1167" s="86">
        <v>11162110</v>
      </c>
      <c r="TZI1167" s="86">
        <v>11162110</v>
      </c>
      <c r="TZJ1167" s="86">
        <v>11162110</v>
      </c>
      <c r="TZK1167" s="86">
        <v>11162110</v>
      </c>
      <c r="TZL1167" s="86">
        <v>11162110</v>
      </c>
      <c r="TZM1167" s="86">
        <v>11162110</v>
      </c>
      <c r="TZN1167" s="86">
        <v>11162110</v>
      </c>
      <c r="TZO1167" s="86">
        <v>11162110</v>
      </c>
      <c r="TZP1167" s="86">
        <v>11162110</v>
      </c>
      <c r="TZQ1167" s="86">
        <v>11162110</v>
      </c>
      <c r="TZR1167" s="86">
        <v>11162110</v>
      </c>
      <c r="TZS1167" s="86">
        <v>11162110</v>
      </c>
      <c r="TZT1167" s="86">
        <v>11162110</v>
      </c>
      <c r="TZU1167" s="86">
        <v>11162110</v>
      </c>
      <c r="TZV1167" s="86">
        <v>11162110</v>
      </c>
      <c r="TZW1167" s="86">
        <v>11162110</v>
      </c>
      <c r="TZX1167" s="86">
        <v>11162110</v>
      </c>
      <c r="TZY1167" s="86">
        <v>11162110</v>
      </c>
      <c r="TZZ1167" s="86">
        <v>11162110</v>
      </c>
      <c r="UAA1167" s="86">
        <v>11162110</v>
      </c>
      <c r="UAB1167" s="86">
        <v>11162110</v>
      </c>
      <c r="UAC1167" s="86">
        <v>11162110</v>
      </c>
      <c r="UAD1167" s="86">
        <v>11162110</v>
      </c>
      <c r="UAE1167" s="86">
        <v>11162110</v>
      </c>
      <c r="UAF1167" s="86">
        <v>11162110</v>
      </c>
      <c r="UAG1167" s="86">
        <v>11162110</v>
      </c>
      <c r="UAH1167" s="86">
        <v>11162110</v>
      </c>
      <c r="UAI1167" s="86">
        <v>11162110</v>
      </c>
      <c r="UAJ1167" s="86">
        <v>11162110</v>
      </c>
      <c r="UAK1167" s="86">
        <v>11162110</v>
      </c>
      <c r="UAL1167" s="86">
        <v>11162110</v>
      </c>
      <c r="UAM1167" s="86">
        <v>11162110</v>
      </c>
      <c r="UAN1167" s="86">
        <v>11162110</v>
      </c>
      <c r="UAO1167" s="86">
        <v>11162110</v>
      </c>
      <c r="UAP1167" s="86">
        <v>11162110</v>
      </c>
      <c r="UAQ1167" s="86">
        <v>11162110</v>
      </c>
      <c r="UAR1167" s="86">
        <v>11162110</v>
      </c>
      <c r="UAS1167" s="86">
        <v>11162110</v>
      </c>
      <c r="UAT1167" s="86">
        <v>11162110</v>
      </c>
      <c r="UAU1167" s="86">
        <v>11162110</v>
      </c>
      <c r="UAV1167" s="86">
        <v>11162110</v>
      </c>
      <c r="UAW1167" s="86">
        <v>11162110</v>
      </c>
      <c r="UAX1167" s="86">
        <v>11162110</v>
      </c>
      <c r="UAY1167" s="86">
        <v>11162110</v>
      </c>
      <c r="UAZ1167" s="86">
        <v>11162110</v>
      </c>
      <c r="UBA1167" s="86">
        <v>11162110</v>
      </c>
      <c r="UBB1167" s="86">
        <v>11162110</v>
      </c>
      <c r="UBC1167" s="86">
        <v>11162110</v>
      </c>
      <c r="UBD1167" s="86">
        <v>11162110</v>
      </c>
      <c r="UBE1167" s="86">
        <v>11162110</v>
      </c>
      <c r="UBF1167" s="86">
        <v>11162110</v>
      </c>
      <c r="UBG1167" s="86">
        <v>11162110</v>
      </c>
      <c r="UBH1167" s="86">
        <v>11162110</v>
      </c>
      <c r="UBI1167" s="86">
        <v>11162110</v>
      </c>
      <c r="UBJ1167" s="86">
        <v>11162110</v>
      </c>
      <c r="UBK1167" s="86">
        <v>11162110</v>
      </c>
      <c r="UBL1167" s="86">
        <v>11162110</v>
      </c>
      <c r="UBM1167" s="86">
        <v>11162110</v>
      </c>
      <c r="UBN1167" s="86">
        <v>11162110</v>
      </c>
      <c r="UBO1167" s="86">
        <v>11162110</v>
      </c>
      <c r="UBP1167" s="86">
        <v>11162110</v>
      </c>
      <c r="UBQ1167" s="86">
        <v>11162110</v>
      </c>
      <c r="UBR1167" s="86">
        <v>11162110</v>
      </c>
      <c r="UBS1167" s="86">
        <v>11162110</v>
      </c>
      <c r="UBT1167" s="86">
        <v>11162110</v>
      </c>
      <c r="UBU1167" s="86">
        <v>11162110</v>
      </c>
      <c r="UBV1167" s="86">
        <v>11162110</v>
      </c>
      <c r="UBW1167" s="86">
        <v>11162110</v>
      </c>
      <c r="UBX1167" s="86">
        <v>11162110</v>
      </c>
      <c r="UBY1167" s="86">
        <v>11162110</v>
      </c>
      <c r="UBZ1167" s="86">
        <v>11162110</v>
      </c>
      <c r="UCA1167" s="86">
        <v>11162110</v>
      </c>
      <c r="UCB1167" s="86">
        <v>11162110</v>
      </c>
      <c r="UCC1167" s="86">
        <v>11162110</v>
      </c>
      <c r="UCD1167" s="86">
        <v>11162110</v>
      </c>
      <c r="UCE1167" s="86">
        <v>11162110</v>
      </c>
      <c r="UCF1167" s="86">
        <v>11162110</v>
      </c>
      <c r="UCG1167" s="86">
        <v>11162110</v>
      </c>
      <c r="UCH1167" s="86">
        <v>11162110</v>
      </c>
      <c r="UCI1167" s="86">
        <v>11162110</v>
      </c>
      <c r="UCJ1167" s="86">
        <v>11162110</v>
      </c>
      <c r="UCK1167" s="86">
        <v>11162110</v>
      </c>
      <c r="UCL1167" s="86">
        <v>11162110</v>
      </c>
      <c r="UCM1167" s="86">
        <v>11162110</v>
      </c>
      <c r="UCN1167" s="86">
        <v>11162110</v>
      </c>
      <c r="UCO1167" s="86">
        <v>11162110</v>
      </c>
      <c r="UCP1167" s="86">
        <v>11162110</v>
      </c>
      <c r="UCQ1167" s="86">
        <v>11162110</v>
      </c>
      <c r="UCR1167" s="86">
        <v>11162110</v>
      </c>
      <c r="UCS1167" s="86">
        <v>11162110</v>
      </c>
      <c r="UCT1167" s="86">
        <v>11162110</v>
      </c>
      <c r="UCU1167" s="86">
        <v>11162110</v>
      </c>
      <c r="UCV1167" s="86">
        <v>11162110</v>
      </c>
      <c r="UCW1167" s="86">
        <v>11162110</v>
      </c>
      <c r="UCX1167" s="86">
        <v>11162110</v>
      </c>
      <c r="UCY1167" s="86">
        <v>11162110</v>
      </c>
      <c r="UCZ1167" s="86">
        <v>11162110</v>
      </c>
      <c r="UDA1167" s="86">
        <v>11162110</v>
      </c>
      <c r="UDB1167" s="86">
        <v>11162110</v>
      </c>
      <c r="UDC1167" s="86">
        <v>11162110</v>
      </c>
      <c r="UDD1167" s="86">
        <v>11162110</v>
      </c>
      <c r="UDE1167" s="86">
        <v>11162110</v>
      </c>
      <c r="UDF1167" s="86">
        <v>11162110</v>
      </c>
      <c r="UDG1167" s="86">
        <v>11162110</v>
      </c>
      <c r="UDH1167" s="86">
        <v>11162110</v>
      </c>
      <c r="UDI1167" s="86">
        <v>11162110</v>
      </c>
      <c r="UDJ1167" s="86">
        <v>11162110</v>
      </c>
      <c r="UDK1167" s="86">
        <v>11162110</v>
      </c>
      <c r="UDL1167" s="86">
        <v>11162110</v>
      </c>
      <c r="UDM1167" s="86">
        <v>11162110</v>
      </c>
      <c r="UDN1167" s="86">
        <v>11162110</v>
      </c>
      <c r="UDO1167" s="86">
        <v>11162110</v>
      </c>
      <c r="UDP1167" s="86">
        <v>11162110</v>
      </c>
      <c r="UDQ1167" s="86">
        <v>11162110</v>
      </c>
      <c r="UDR1167" s="86">
        <v>11162110</v>
      </c>
      <c r="UDS1167" s="86">
        <v>11162110</v>
      </c>
      <c r="UDT1167" s="86">
        <v>11162110</v>
      </c>
      <c r="UDU1167" s="86">
        <v>11162110</v>
      </c>
      <c r="UDV1167" s="86">
        <v>11162110</v>
      </c>
      <c r="UDW1167" s="86">
        <v>11162110</v>
      </c>
      <c r="UDX1167" s="86">
        <v>11162110</v>
      </c>
      <c r="UDY1167" s="86">
        <v>11162110</v>
      </c>
      <c r="UDZ1167" s="86">
        <v>11162110</v>
      </c>
      <c r="UEA1167" s="86">
        <v>11162110</v>
      </c>
      <c r="UEB1167" s="86">
        <v>11162110</v>
      </c>
      <c r="UEC1167" s="86">
        <v>11162110</v>
      </c>
      <c r="UED1167" s="86">
        <v>11162110</v>
      </c>
      <c r="UEE1167" s="86">
        <v>11162110</v>
      </c>
      <c r="UEF1167" s="86">
        <v>11162110</v>
      </c>
      <c r="UEG1167" s="86">
        <v>11162110</v>
      </c>
      <c r="UEH1167" s="86">
        <v>11162110</v>
      </c>
      <c r="UEI1167" s="86">
        <v>11162110</v>
      </c>
      <c r="UEJ1167" s="86">
        <v>11162110</v>
      </c>
      <c r="UEK1167" s="86">
        <v>11162110</v>
      </c>
      <c r="UEL1167" s="86">
        <v>11162110</v>
      </c>
      <c r="UEM1167" s="86">
        <v>11162110</v>
      </c>
      <c r="UEN1167" s="86">
        <v>11162110</v>
      </c>
      <c r="UEO1167" s="86">
        <v>11162110</v>
      </c>
      <c r="UEP1167" s="86">
        <v>11162110</v>
      </c>
      <c r="UEQ1167" s="86">
        <v>11162110</v>
      </c>
      <c r="UER1167" s="86">
        <v>11162110</v>
      </c>
      <c r="UES1167" s="86">
        <v>11162110</v>
      </c>
      <c r="UET1167" s="86">
        <v>11162110</v>
      </c>
      <c r="UEU1167" s="86">
        <v>11162110</v>
      </c>
      <c r="UEV1167" s="86">
        <v>11162110</v>
      </c>
      <c r="UEW1167" s="86">
        <v>11162110</v>
      </c>
      <c r="UEX1167" s="86">
        <v>11162110</v>
      </c>
      <c r="UEY1167" s="86">
        <v>11162110</v>
      </c>
      <c r="UEZ1167" s="86">
        <v>11162110</v>
      </c>
      <c r="UFA1167" s="86">
        <v>11162110</v>
      </c>
      <c r="UFB1167" s="86">
        <v>11162110</v>
      </c>
      <c r="UFC1167" s="86">
        <v>11162110</v>
      </c>
      <c r="UFD1167" s="86">
        <v>11162110</v>
      </c>
      <c r="UFE1167" s="86">
        <v>11162110</v>
      </c>
      <c r="UFF1167" s="86">
        <v>11162110</v>
      </c>
      <c r="UFG1167" s="86">
        <v>11162110</v>
      </c>
      <c r="UFH1167" s="86">
        <v>11162110</v>
      </c>
      <c r="UFI1167" s="86">
        <v>11162110</v>
      </c>
      <c r="UFJ1167" s="86">
        <v>11162110</v>
      </c>
      <c r="UFK1167" s="86">
        <v>11162110</v>
      </c>
      <c r="UFL1167" s="86">
        <v>11162110</v>
      </c>
      <c r="UFM1167" s="86">
        <v>11162110</v>
      </c>
      <c r="UFN1167" s="86">
        <v>11162110</v>
      </c>
      <c r="UFO1167" s="86">
        <v>11162110</v>
      </c>
      <c r="UFP1167" s="86">
        <v>11162110</v>
      </c>
      <c r="UFQ1167" s="86">
        <v>11162110</v>
      </c>
      <c r="UFR1167" s="86">
        <v>11162110</v>
      </c>
      <c r="UFS1167" s="86">
        <v>11162110</v>
      </c>
      <c r="UFT1167" s="86">
        <v>11162110</v>
      </c>
      <c r="UFU1167" s="86">
        <v>11162110</v>
      </c>
      <c r="UFV1167" s="86">
        <v>11162110</v>
      </c>
      <c r="UFW1167" s="86">
        <v>11162110</v>
      </c>
      <c r="UFX1167" s="86">
        <v>11162110</v>
      </c>
      <c r="UFY1167" s="86">
        <v>11162110</v>
      </c>
      <c r="UFZ1167" s="86">
        <v>11162110</v>
      </c>
      <c r="UGA1167" s="86">
        <v>11162110</v>
      </c>
      <c r="UGB1167" s="86">
        <v>11162110</v>
      </c>
      <c r="UGC1167" s="86">
        <v>11162110</v>
      </c>
      <c r="UGD1167" s="86">
        <v>11162110</v>
      </c>
      <c r="UGE1167" s="86">
        <v>11162110</v>
      </c>
      <c r="UGF1167" s="86">
        <v>11162110</v>
      </c>
      <c r="UGG1167" s="86">
        <v>11162110</v>
      </c>
      <c r="UGH1167" s="86">
        <v>11162110</v>
      </c>
      <c r="UGI1167" s="86">
        <v>11162110</v>
      </c>
      <c r="UGJ1167" s="86">
        <v>11162110</v>
      </c>
      <c r="UGK1167" s="86">
        <v>11162110</v>
      </c>
      <c r="UGL1167" s="86">
        <v>11162110</v>
      </c>
      <c r="UGM1167" s="86">
        <v>11162110</v>
      </c>
      <c r="UGN1167" s="86">
        <v>11162110</v>
      </c>
      <c r="UGO1167" s="86">
        <v>11162110</v>
      </c>
      <c r="UGP1167" s="86">
        <v>11162110</v>
      </c>
      <c r="UGQ1167" s="86">
        <v>11162110</v>
      </c>
      <c r="UGR1167" s="86">
        <v>11162110</v>
      </c>
      <c r="UGS1167" s="86">
        <v>11162110</v>
      </c>
      <c r="UGT1167" s="86">
        <v>11162110</v>
      </c>
      <c r="UGU1167" s="86">
        <v>11162110</v>
      </c>
      <c r="UGV1167" s="86">
        <v>11162110</v>
      </c>
      <c r="UGW1167" s="86">
        <v>11162110</v>
      </c>
      <c r="UGX1167" s="86">
        <v>11162110</v>
      </c>
      <c r="UGY1167" s="86">
        <v>11162110</v>
      </c>
      <c r="UGZ1167" s="86">
        <v>11162110</v>
      </c>
      <c r="UHA1167" s="86">
        <v>11162110</v>
      </c>
      <c r="UHB1167" s="86">
        <v>11162110</v>
      </c>
      <c r="UHC1167" s="86">
        <v>11162110</v>
      </c>
      <c r="UHD1167" s="86">
        <v>11162110</v>
      </c>
      <c r="UHE1167" s="86">
        <v>11162110</v>
      </c>
      <c r="UHF1167" s="86">
        <v>11162110</v>
      </c>
      <c r="UHG1167" s="86">
        <v>11162110</v>
      </c>
      <c r="UHH1167" s="86">
        <v>11162110</v>
      </c>
      <c r="UHI1167" s="86">
        <v>11162110</v>
      </c>
      <c r="UHJ1167" s="86">
        <v>11162110</v>
      </c>
      <c r="UHK1167" s="86">
        <v>11162110</v>
      </c>
      <c r="UHL1167" s="86">
        <v>11162110</v>
      </c>
      <c r="UHM1167" s="86">
        <v>11162110</v>
      </c>
      <c r="UHN1167" s="86">
        <v>11162110</v>
      </c>
      <c r="UHO1167" s="86">
        <v>11162110</v>
      </c>
      <c r="UHP1167" s="86">
        <v>11162110</v>
      </c>
      <c r="UHQ1167" s="86">
        <v>11162110</v>
      </c>
      <c r="UHR1167" s="86">
        <v>11162110</v>
      </c>
      <c r="UHS1167" s="86">
        <v>11162110</v>
      </c>
      <c r="UHT1167" s="86">
        <v>11162110</v>
      </c>
      <c r="UHU1167" s="86">
        <v>11162110</v>
      </c>
      <c r="UHV1167" s="86">
        <v>11162110</v>
      </c>
      <c r="UHW1167" s="86">
        <v>11162110</v>
      </c>
      <c r="UHX1167" s="86">
        <v>11162110</v>
      </c>
      <c r="UHY1167" s="86">
        <v>11162110</v>
      </c>
      <c r="UHZ1167" s="86">
        <v>11162110</v>
      </c>
      <c r="UIA1167" s="86">
        <v>11162110</v>
      </c>
      <c r="UIB1167" s="86">
        <v>11162110</v>
      </c>
      <c r="UIC1167" s="86">
        <v>11162110</v>
      </c>
      <c r="UID1167" s="86">
        <v>11162110</v>
      </c>
      <c r="UIE1167" s="86">
        <v>11162110</v>
      </c>
      <c r="UIF1167" s="86">
        <v>11162110</v>
      </c>
      <c r="UIG1167" s="86">
        <v>11162110</v>
      </c>
      <c r="UIH1167" s="86">
        <v>11162110</v>
      </c>
      <c r="UII1167" s="86">
        <v>11162110</v>
      </c>
      <c r="UIJ1167" s="86">
        <v>11162110</v>
      </c>
      <c r="UIK1167" s="86">
        <v>11162110</v>
      </c>
      <c r="UIL1167" s="86">
        <v>11162110</v>
      </c>
      <c r="UIM1167" s="86">
        <v>11162110</v>
      </c>
      <c r="UIN1167" s="86">
        <v>11162110</v>
      </c>
      <c r="UIO1167" s="86">
        <v>11162110</v>
      </c>
      <c r="UIP1167" s="86">
        <v>11162110</v>
      </c>
      <c r="UIQ1167" s="86">
        <v>11162110</v>
      </c>
      <c r="UIR1167" s="86">
        <v>11162110</v>
      </c>
      <c r="UIS1167" s="86">
        <v>11162110</v>
      </c>
      <c r="UIT1167" s="86">
        <v>11162110</v>
      </c>
      <c r="UIU1167" s="86">
        <v>11162110</v>
      </c>
      <c r="UIV1167" s="86">
        <v>11162110</v>
      </c>
      <c r="UIW1167" s="86">
        <v>11162110</v>
      </c>
      <c r="UIX1167" s="86">
        <v>11162110</v>
      </c>
      <c r="UIY1167" s="86">
        <v>11162110</v>
      </c>
      <c r="UIZ1167" s="86">
        <v>11162110</v>
      </c>
      <c r="UJA1167" s="86">
        <v>11162110</v>
      </c>
      <c r="UJB1167" s="86">
        <v>11162110</v>
      </c>
      <c r="UJC1167" s="86">
        <v>11162110</v>
      </c>
      <c r="UJD1167" s="86">
        <v>11162110</v>
      </c>
      <c r="UJE1167" s="86">
        <v>11162110</v>
      </c>
      <c r="UJF1167" s="86">
        <v>11162110</v>
      </c>
      <c r="UJG1167" s="86">
        <v>11162110</v>
      </c>
      <c r="UJH1167" s="86">
        <v>11162110</v>
      </c>
      <c r="UJI1167" s="86">
        <v>11162110</v>
      </c>
      <c r="UJJ1167" s="86">
        <v>11162110</v>
      </c>
      <c r="UJK1167" s="86">
        <v>11162110</v>
      </c>
      <c r="UJL1167" s="86">
        <v>11162110</v>
      </c>
      <c r="UJM1167" s="86">
        <v>11162110</v>
      </c>
      <c r="UJN1167" s="86">
        <v>11162110</v>
      </c>
      <c r="UJO1167" s="86">
        <v>11162110</v>
      </c>
      <c r="UJP1167" s="86">
        <v>11162110</v>
      </c>
      <c r="UJQ1167" s="86">
        <v>11162110</v>
      </c>
      <c r="UJR1167" s="86">
        <v>11162110</v>
      </c>
      <c r="UJS1167" s="86">
        <v>11162110</v>
      </c>
      <c r="UJT1167" s="86">
        <v>11162110</v>
      </c>
      <c r="UJU1167" s="86">
        <v>11162110</v>
      </c>
      <c r="UJV1167" s="86">
        <v>11162110</v>
      </c>
      <c r="UJW1167" s="86">
        <v>11162110</v>
      </c>
      <c r="UJX1167" s="86">
        <v>11162110</v>
      </c>
      <c r="UJY1167" s="86">
        <v>11162110</v>
      </c>
      <c r="UJZ1167" s="86">
        <v>11162110</v>
      </c>
      <c r="UKA1167" s="86">
        <v>11162110</v>
      </c>
      <c r="UKB1167" s="86">
        <v>11162110</v>
      </c>
      <c r="UKC1167" s="86">
        <v>11162110</v>
      </c>
      <c r="UKD1167" s="86">
        <v>11162110</v>
      </c>
      <c r="UKE1167" s="86">
        <v>11162110</v>
      </c>
      <c r="UKF1167" s="86">
        <v>11162110</v>
      </c>
      <c r="UKG1167" s="86">
        <v>11162110</v>
      </c>
      <c r="UKH1167" s="86">
        <v>11162110</v>
      </c>
      <c r="UKI1167" s="86">
        <v>11162110</v>
      </c>
      <c r="UKJ1167" s="86">
        <v>11162110</v>
      </c>
      <c r="UKK1167" s="86">
        <v>11162110</v>
      </c>
      <c r="UKL1167" s="86">
        <v>11162110</v>
      </c>
      <c r="UKM1167" s="86">
        <v>11162110</v>
      </c>
      <c r="UKN1167" s="86">
        <v>11162110</v>
      </c>
      <c r="UKO1167" s="86">
        <v>11162110</v>
      </c>
      <c r="UKP1167" s="86">
        <v>11162110</v>
      </c>
      <c r="UKQ1167" s="86">
        <v>11162110</v>
      </c>
      <c r="UKR1167" s="86">
        <v>11162110</v>
      </c>
      <c r="UKS1167" s="86">
        <v>11162110</v>
      </c>
      <c r="UKT1167" s="86">
        <v>11162110</v>
      </c>
      <c r="UKU1167" s="86">
        <v>11162110</v>
      </c>
      <c r="UKV1167" s="86">
        <v>11162110</v>
      </c>
      <c r="UKW1167" s="86">
        <v>11162110</v>
      </c>
      <c r="UKX1167" s="86">
        <v>11162110</v>
      </c>
      <c r="UKY1167" s="86">
        <v>11162110</v>
      </c>
      <c r="UKZ1167" s="86">
        <v>11162110</v>
      </c>
      <c r="ULA1167" s="86">
        <v>11162110</v>
      </c>
      <c r="ULB1167" s="86">
        <v>11162110</v>
      </c>
      <c r="ULC1167" s="86">
        <v>11162110</v>
      </c>
      <c r="ULD1167" s="86">
        <v>11162110</v>
      </c>
      <c r="ULE1167" s="86">
        <v>11162110</v>
      </c>
      <c r="ULF1167" s="86">
        <v>11162110</v>
      </c>
      <c r="ULG1167" s="86">
        <v>11162110</v>
      </c>
      <c r="ULH1167" s="86">
        <v>11162110</v>
      </c>
      <c r="ULI1167" s="86">
        <v>11162110</v>
      </c>
      <c r="ULJ1167" s="86">
        <v>11162110</v>
      </c>
      <c r="ULK1167" s="86">
        <v>11162110</v>
      </c>
      <c r="ULL1167" s="86">
        <v>11162110</v>
      </c>
      <c r="ULM1167" s="86">
        <v>11162110</v>
      </c>
      <c r="ULN1167" s="86">
        <v>11162110</v>
      </c>
      <c r="ULO1167" s="86">
        <v>11162110</v>
      </c>
      <c r="ULP1167" s="86">
        <v>11162110</v>
      </c>
      <c r="ULQ1167" s="86">
        <v>11162110</v>
      </c>
      <c r="ULR1167" s="86">
        <v>11162110</v>
      </c>
      <c r="ULS1167" s="86">
        <v>11162110</v>
      </c>
      <c r="ULT1167" s="86">
        <v>11162110</v>
      </c>
      <c r="ULU1167" s="86">
        <v>11162110</v>
      </c>
      <c r="ULV1167" s="86">
        <v>11162110</v>
      </c>
      <c r="ULW1167" s="86">
        <v>11162110</v>
      </c>
      <c r="ULX1167" s="86">
        <v>11162110</v>
      </c>
      <c r="ULY1167" s="86">
        <v>11162110</v>
      </c>
      <c r="ULZ1167" s="86">
        <v>11162110</v>
      </c>
      <c r="UMA1167" s="86">
        <v>11162110</v>
      </c>
      <c r="UMB1167" s="86">
        <v>11162110</v>
      </c>
      <c r="UMC1167" s="86">
        <v>11162110</v>
      </c>
      <c r="UMD1167" s="86">
        <v>11162110</v>
      </c>
      <c r="UME1167" s="86">
        <v>11162110</v>
      </c>
      <c r="UMF1167" s="86">
        <v>11162110</v>
      </c>
      <c r="UMG1167" s="86">
        <v>11162110</v>
      </c>
      <c r="UMH1167" s="86">
        <v>11162110</v>
      </c>
      <c r="UMI1167" s="86">
        <v>11162110</v>
      </c>
      <c r="UMJ1167" s="86">
        <v>11162110</v>
      </c>
      <c r="UMK1167" s="86">
        <v>11162110</v>
      </c>
      <c r="UML1167" s="86">
        <v>11162110</v>
      </c>
      <c r="UMM1167" s="86">
        <v>11162110</v>
      </c>
      <c r="UMN1167" s="86">
        <v>11162110</v>
      </c>
      <c r="UMO1167" s="86">
        <v>11162110</v>
      </c>
      <c r="UMP1167" s="86">
        <v>11162110</v>
      </c>
      <c r="UMQ1167" s="86">
        <v>11162110</v>
      </c>
      <c r="UMR1167" s="86">
        <v>11162110</v>
      </c>
      <c r="UMS1167" s="86">
        <v>11162110</v>
      </c>
      <c r="UMT1167" s="86">
        <v>11162110</v>
      </c>
      <c r="UMU1167" s="86">
        <v>11162110</v>
      </c>
      <c r="UMV1167" s="86">
        <v>11162110</v>
      </c>
      <c r="UMW1167" s="86">
        <v>11162110</v>
      </c>
      <c r="UMX1167" s="86">
        <v>11162110</v>
      </c>
      <c r="UMY1167" s="86">
        <v>11162110</v>
      </c>
      <c r="UMZ1167" s="86">
        <v>11162110</v>
      </c>
      <c r="UNA1167" s="86">
        <v>11162110</v>
      </c>
      <c r="UNB1167" s="86">
        <v>11162110</v>
      </c>
      <c r="UNC1167" s="86">
        <v>11162110</v>
      </c>
      <c r="UND1167" s="86">
        <v>11162110</v>
      </c>
      <c r="UNE1167" s="86">
        <v>11162110</v>
      </c>
      <c r="UNF1167" s="86">
        <v>11162110</v>
      </c>
      <c r="UNG1167" s="86">
        <v>11162110</v>
      </c>
      <c r="UNH1167" s="86">
        <v>11162110</v>
      </c>
      <c r="UNI1167" s="86">
        <v>11162110</v>
      </c>
      <c r="UNJ1167" s="86">
        <v>11162110</v>
      </c>
      <c r="UNK1167" s="86">
        <v>11162110</v>
      </c>
      <c r="UNL1167" s="86">
        <v>11162110</v>
      </c>
      <c r="UNM1167" s="86">
        <v>11162110</v>
      </c>
      <c r="UNN1167" s="86">
        <v>11162110</v>
      </c>
      <c r="UNO1167" s="86">
        <v>11162110</v>
      </c>
      <c r="UNP1167" s="86">
        <v>11162110</v>
      </c>
      <c r="UNQ1167" s="86">
        <v>11162110</v>
      </c>
      <c r="UNR1167" s="86">
        <v>11162110</v>
      </c>
      <c r="UNS1167" s="86">
        <v>11162110</v>
      </c>
      <c r="UNT1167" s="86">
        <v>11162110</v>
      </c>
      <c r="UNU1167" s="86">
        <v>11162110</v>
      </c>
      <c r="UNV1167" s="86">
        <v>11162110</v>
      </c>
      <c r="UNW1167" s="86">
        <v>11162110</v>
      </c>
      <c r="UNX1167" s="86">
        <v>11162110</v>
      </c>
      <c r="UNY1167" s="86">
        <v>11162110</v>
      </c>
      <c r="UNZ1167" s="86">
        <v>11162110</v>
      </c>
      <c r="UOA1167" s="86">
        <v>11162110</v>
      </c>
      <c r="UOB1167" s="86">
        <v>11162110</v>
      </c>
      <c r="UOC1167" s="86">
        <v>11162110</v>
      </c>
      <c r="UOD1167" s="86">
        <v>11162110</v>
      </c>
      <c r="UOE1167" s="86">
        <v>11162110</v>
      </c>
      <c r="UOF1167" s="86">
        <v>11162110</v>
      </c>
      <c r="UOG1167" s="86">
        <v>11162110</v>
      </c>
      <c r="UOH1167" s="86">
        <v>11162110</v>
      </c>
      <c r="UOI1167" s="86">
        <v>11162110</v>
      </c>
      <c r="UOJ1167" s="86">
        <v>11162110</v>
      </c>
      <c r="UOK1167" s="86">
        <v>11162110</v>
      </c>
      <c r="UOL1167" s="86">
        <v>11162110</v>
      </c>
      <c r="UOM1167" s="86">
        <v>11162110</v>
      </c>
      <c r="UON1167" s="86">
        <v>11162110</v>
      </c>
      <c r="UOO1167" s="86">
        <v>11162110</v>
      </c>
      <c r="UOP1167" s="86">
        <v>11162110</v>
      </c>
      <c r="UOQ1167" s="86">
        <v>11162110</v>
      </c>
      <c r="UOR1167" s="86">
        <v>11162110</v>
      </c>
      <c r="UOS1167" s="86">
        <v>11162110</v>
      </c>
      <c r="UOT1167" s="86">
        <v>11162110</v>
      </c>
      <c r="UOU1167" s="86">
        <v>11162110</v>
      </c>
      <c r="UOV1167" s="86">
        <v>11162110</v>
      </c>
      <c r="UOW1167" s="86">
        <v>11162110</v>
      </c>
      <c r="UOX1167" s="86">
        <v>11162110</v>
      </c>
      <c r="UOY1167" s="86">
        <v>11162110</v>
      </c>
      <c r="UOZ1167" s="86">
        <v>11162110</v>
      </c>
      <c r="UPA1167" s="86">
        <v>11162110</v>
      </c>
      <c r="UPB1167" s="86">
        <v>11162110</v>
      </c>
      <c r="UPC1167" s="86">
        <v>11162110</v>
      </c>
      <c r="UPD1167" s="86">
        <v>11162110</v>
      </c>
      <c r="UPE1167" s="86">
        <v>11162110</v>
      </c>
      <c r="UPF1167" s="86">
        <v>11162110</v>
      </c>
      <c r="UPG1167" s="86">
        <v>11162110</v>
      </c>
      <c r="UPH1167" s="86">
        <v>11162110</v>
      </c>
      <c r="UPI1167" s="86">
        <v>11162110</v>
      </c>
      <c r="UPJ1167" s="86">
        <v>11162110</v>
      </c>
      <c r="UPK1167" s="86">
        <v>11162110</v>
      </c>
      <c r="UPL1167" s="86">
        <v>11162110</v>
      </c>
      <c r="UPM1167" s="86">
        <v>11162110</v>
      </c>
      <c r="UPN1167" s="86">
        <v>11162110</v>
      </c>
      <c r="UPO1167" s="86">
        <v>11162110</v>
      </c>
      <c r="UPP1167" s="86">
        <v>11162110</v>
      </c>
      <c r="UPQ1167" s="86">
        <v>11162110</v>
      </c>
      <c r="UPR1167" s="86">
        <v>11162110</v>
      </c>
      <c r="UPS1167" s="86">
        <v>11162110</v>
      </c>
      <c r="UPT1167" s="86">
        <v>11162110</v>
      </c>
      <c r="UPU1167" s="86">
        <v>11162110</v>
      </c>
      <c r="UPV1167" s="86">
        <v>11162110</v>
      </c>
      <c r="UPW1167" s="86">
        <v>11162110</v>
      </c>
      <c r="UPX1167" s="86">
        <v>11162110</v>
      </c>
      <c r="UPY1167" s="86">
        <v>11162110</v>
      </c>
      <c r="UPZ1167" s="86">
        <v>11162110</v>
      </c>
      <c r="UQA1167" s="86">
        <v>11162110</v>
      </c>
      <c r="UQB1167" s="86">
        <v>11162110</v>
      </c>
      <c r="UQC1167" s="86">
        <v>11162110</v>
      </c>
      <c r="UQD1167" s="86">
        <v>11162110</v>
      </c>
      <c r="UQE1167" s="86">
        <v>11162110</v>
      </c>
      <c r="UQF1167" s="86">
        <v>11162110</v>
      </c>
      <c r="UQG1167" s="86">
        <v>11162110</v>
      </c>
      <c r="UQH1167" s="86">
        <v>11162110</v>
      </c>
      <c r="UQI1167" s="86">
        <v>11162110</v>
      </c>
      <c r="UQJ1167" s="86">
        <v>11162110</v>
      </c>
      <c r="UQK1167" s="86">
        <v>11162110</v>
      </c>
      <c r="UQL1167" s="86">
        <v>11162110</v>
      </c>
      <c r="UQM1167" s="86">
        <v>11162110</v>
      </c>
      <c r="UQN1167" s="86">
        <v>11162110</v>
      </c>
      <c r="UQO1167" s="86">
        <v>11162110</v>
      </c>
      <c r="UQP1167" s="86">
        <v>11162110</v>
      </c>
      <c r="UQQ1167" s="86">
        <v>11162110</v>
      </c>
      <c r="UQR1167" s="86">
        <v>11162110</v>
      </c>
      <c r="UQS1167" s="86">
        <v>11162110</v>
      </c>
      <c r="UQT1167" s="86">
        <v>11162110</v>
      </c>
      <c r="UQU1167" s="86">
        <v>11162110</v>
      </c>
      <c r="UQV1167" s="86">
        <v>11162110</v>
      </c>
      <c r="UQW1167" s="86">
        <v>11162110</v>
      </c>
      <c r="UQX1167" s="86">
        <v>11162110</v>
      </c>
      <c r="UQY1167" s="86">
        <v>11162110</v>
      </c>
      <c r="UQZ1167" s="86">
        <v>11162110</v>
      </c>
      <c r="URA1167" s="86">
        <v>11162110</v>
      </c>
      <c r="URB1167" s="86">
        <v>11162110</v>
      </c>
      <c r="URC1167" s="86">
        <v>11162110</v>
      </c>
      <c r="URD1167" s="86">
        <v>11162110</v>
      </c>
      <c r="URE1167" s="86">
        <v>11162110</v>
      </c>
      <c r="URF1167" s="86">
        <v>11162110</v>
      </c>
      <c r="URG1167" s="86">
        <v>11162110</v>
      </c>
      <c r="URH1167" s="86">
        <v>11162110</v>
      </c>
      <c r="URI1167" s="86">
        <v>11162110</v>
      </c>
      <c r="URJ1167" s="86">
        <v>11162110</v>
      </c>
      <c r="URK1167" s="86">
        <v>11162110</v>
      </c>
      <c r="URL1167" s="86">
        <v>11162110</v>
      </c>
      <c r="URM1167" s="86">
        <v>11162110</v>
      </c>
      <c r="URN1167" s="86">
        <v>11162110</v>
      </c>
      <c r="URO1167" s="86">
        <v>11162110</v>
      </c>
      <c r="URP1167" s="86">
        <v>11162110</v>
      </c>
      <c r="URQ1167" s="86">
        <v>11162110</v>
      </c>
      <c r="URR1167" s="86">
        <v>11162110</v>
      </c>
      <c r="URS1167" s="86">
        <v>11162110</v>
      </c>
      <c r="URT1167" s="86">
        <v>11162110</v>
      </c>
      <c r="URU1167" s="86">
        <v>11162110</v>
      </c>
      <c r="URV1167" s="86">
        <v>11162110</v>
      </c>
      <c r="URW1167" s="86">
        <v>11162110</v>
      </c>
      <c r="URX1167" s="86">
        <v>11162110</v>
      </c>
      <c r="URY1167" s="86">
        <v>11162110</v>
      </c>
      <c r="URZ1167" s="86">
        <v>11162110</v>
      </c>
      <c r="USA1167" s="86">
        <v>11162110</v>
      </c>
      <c r="USB1167" s="86">
        <v>11162110</v>
      </c>
      <c r="USC1167" s="86">
        <v>11162110</v>
      </c>
      <c r="USD1167" s="86">
        <v>11162110</v>
      </c>
      <c r="USE1167" s="86">
        <v>11162110</v>
      </c>
      <c r="USF1167" s="86">
        <v>11162110</v>
      </c>
      <c r="USG1167" s="86">
        <v>11162110</v>
      </c>
      <c r="USH1167" s="86">
        <v>11162110</v>
      </c>
      <c r="USI1167" s="86">
        <v>11162110</v>
      </c>
      <c r="USJ1167" s="86">
        <v>11162110</v>
      </c>
      <c r="USK1167" s="86">
        <v>11162110</v>
      </c>
      <c r="USL1167" s="86">
        <v>11162110</v>
      </c>
      <c r="USM1167" s="86">
        <v>11162110</v>
      </c>
      <c r="USN1167" s="86">
        <v>11162110</v>
      </c>
      <c r="USO1167" s="86">
        <v>11162110</v>
      </c>
      <c r="USP1167" s="86">
        <v>11162110</v>
      </c>
      <c r="USQ1167" s="86">
        <v>11162110</v>
      </c>
      <c r="USR1167" s="86">
        <v>11162110</v>
      </c>
      <c r="USS1167" s="86">
        <v>11162110</v>
      </c>
      <c r="UST1167" s="86">
        <v>11162110</v>
      </c>
      <c r="USU1167" s="86">
        <v>11162110</v>
      </c>
      <c r="USV1167" s="86">
        <v>11162110</v>
      </c>
      <c r="USW1167" s="86">
        <v>11162110</v>
      </c>
      <c r="USX1167" s="86">
        <v>11162110</v>
      </c>
      <c r="USY1167" s="86">
        <v>11162110</v>
      </c>
      <c r="USZ1167" s="86">
        <v>11162110</v>
      </c>
      <c r="UTA1167" s="86">
        <v>11162110</v>
      </c>
      <c r="UTB1167" s="86">
        <v>11162110</v>
      </c>
      <c r="UTC1167" s="86">
        <v>11162110</v>
      </c>
      <c r="UTD1167" s="86">
        <v>11162110</v>
      </c>
      <c r="UTE1167" s="86">
        <v>11162110</v>
      </c>
      <c r="UTF1167" s="86">
        <v>11162110</v>
      </c>
      <c r="UTG1167" s="86">
        <v>11162110</v>
      </c>
      <c r="UTH1167" s="86">
        <v>11162110</v>
      </c>
      <c r="UTI1167" s="86">
        <v>11162110</v>
      </c>
      <c r="UTJ1167" s="86">
        <v>11162110</v>
      </c>
      <c r="UTK1167" s="86">
        <v>11162110</v>
      </c>
      <c r="UTL1167" s="86">
        <v>11162110</v>
      </c>
      <c r="UTM1167" s="86">
        <v>11162110</v>
      </c>
      <c r="UTN1167" s="86">
        <v>11162110</v>
      </c>
      <c r="UTO1167" s="86">
        <v>11162110</v>
      </c>
      <c r="UTP1167" s="86">
        <v>11162110</v>
      </c>
      <c r="UTQ1167" s="86">
        <v>11162110</v>
      </c>
      <c r="UTR1167" s="86">
        <v>11162110</v>
      </c>
      <c r="UTS1167" s="86">
        <v>11162110</v>
      </c>
      <c r="UTT1167" s="86">
        <v>11162110</v>
      </c>
      <c r="UTU1167" s="86">
        <v>11162110</v>
      </c>
      <c r="UTV1167" s="86">
        <v>11162110</v>
      </c>
      <c r="UTW1167" s="86">
        <v>11162110</v>
      </c>
      <c r="UTX1167" s="86">
        <v>11162110</v>
      </c>
      <c r="UTY1167" s="86">
        <v>11162110</v>
      </c>
      <c r="UTZ1167" s="86">
        <v>11162110</v>
      </c>
      <c r="UUA1167" s="86">
        <v>11162110</v>
      </c>
      <c r="UUB1167" s="86">
        <v>11162110</v>
      </c>
      <c r="UUC1167" s="86">
        <v>11162110</v>
      </c>
      <c r="UUD1167" s="86">
        <v>11162110</v>
      </c>
      <c r="UUE1167" s="86">
        <v>11162110</v>
      </c>
      <c r="UUF1167" s="86">
        <v>11162110</v>
      </c>
      <c r="UUG1167" s="86">
        <v>11162110</v>
      </c>
      <c r="UUH1167" s="86">
        <v>11162110</v>
      </c>
      <c r="UUI1167" s="86">
        <v>11162110</v>
      </c>
      <c r="UUJ1167" s="86">
        <v>11162110</v>
      </c>
      <c r="UUK1167" s="86">
        <v>11162110</v>
      </c>
      <c r="UUL1167" s="86">
        <v>11162110</v>
      </c>
      <c r="UUM1167" s="86">
        <v>11162110</v>
      </c>
      <c r="UUN1167" s="86">
        <v>11162110</v>
      </c>
      <c r="UUO1167" s="86">
        <v>11162110</v>
      </c>
      <c r="UUP1167" s="86">
        <v>11162110</v>
      </c>
      <c r="UUQ1167" s="86">
        <v>11162110</v>
      </c>
      <c r="UUR1167" s="86">
        <v>11162110</v>
      </c>
      <c r="UUS1167" s="86">
        <v>11162110</v>
      </c>
      <c r="UUT1167" s="86">
        <v>11162110</v>
      </c>
      <c r="UUU1167" s="86">
        <v>11162110</v>
      </c>
      <c r="UUV1167" s="86">
        <v>11162110</v>
      </c>
      <c r="UUW1167" s="86">
        <v>11162110</v>
      </c>
      <c r="UUX1167" s="86">
        <v>11162110</v>
      </c>
      <c r="UUY1167" s="86">
        <v>11162110</v>
      </c>
      <c r="UUZ1167" s="86">
        <v>11162110</v>
      </c>
      <c r="UVA1167" s="86">
        <v>11162110</v>
      </c>
      <c r="UVB1167" s="86">
        <v>11162110</v>
      </c>
      <c r="UVC1167" s="86">
        <v>11162110</v>
      </c>
      <c r="UVD1167" s="86">
        <v>11162110</v>
      </c>
      <c r="UVE1167" s="86">
        <v>11162110</v>
      </c>
      <c r="UVF1167" s="86">
        <v>11162110</v>
      </c>
      <c r="UVG1167" s="86">
        <v>11162110</v>
      </c>
      <c r="UVH1167" s="86">
        <v>11162110</v>
      </c>
      <c r="UVI1167" s="86">
        <v>11162110</v>
      </c>
      <c r="UVJ1167" s="86">
        <v>11162110</v>
      </c>
      <c r="UVK1167" s="86">
        <v>11162110</v>
      </c>
      <c r="UVL1167" s="86">
        <v>11162110</v>
      </c>
      <c r="UVM1167" s="86">
        <v>11162110</v>
      </c>
      <c r="UVN1167" s="86">
        <v>11162110</v>
      </c>
      <c r="UVO1167" s="86">
        <v>11162110</v>
      </c>
      <c r="UVP1167" s="86">
        <v>11162110</v>
      </c>
      <c r="UVQ1167" s="86">
        <v>11162110</v>
      </c>
      <c r="UVR1167" s="86">
        <v>11162110</v>
      </c>
      <c r="UVS1167" s="86">
        <v>11162110</v>
      </c>
      <c r="UVT1167" s="86">
        <v>11162110</v>
      </c>
      <c r="UVU1167" s="86">
        <v>11162110</v>
      </c>
      <c r="UVV1167" s="86">
        <v>11162110</v>
      </c>
      <c r="UVW1167" s="86">
        <v>11162110</v>
      </c>
      <c r="UVX1167" s="86">
        <v>11162110</v>
      </c>
      <c r="UVY1167" s="86">
        <v>11162110</v>
      </c>
      <c r="UVZ1167" s="86">
        <v>11162110</v>
      </c>
      <c r="UWA1167" s="86">
        <v>11162110</v>
      </c>
      <c r="UWB1167" s="86">
        <v>11162110</v>
      </c>
      <c r="UWC1167" s="86">
        <v>11162110</v>
      </c>
      <c r="UWD1167" s="86">
        <v>11162110</v>
      </c>
      <c r="UWE1167" s="86">
        <v>11162110</v>
      </c>
      <c r="UWF1167" s="86">
        <v>11162110</v>
      </c>
      <c r="UWG1167" s="86">
        <v>11162110</v>
      </c>
      <c r="UWH1167" s="86">
        <v>11162110</v>
      </c>
      <c r="UWI1167" s="86">
        <v>11162110</v>
      </c>
      <c r="UWJ1167" s="86">
        <v>11162110</v>
      </c>
      <c r="UWK1167" s="86">
        <v>11162110</v>
      </c>
      <c r="UWL1167" s="86">
        <v>11162110</v>
      </c>
      <c r="UWM1167" s="86">
        <v>11162110</v>
      </c>
      <c r="UWN1167" s="86">
        <v>11162110</v>
      </c>
      <c r="UWO1167" s="86">
        <v>11162110</v>
      </c>
      <c r="UWP1167" s="86">
        <v>11162110</v>
      </c>
      <c r="UWQ1167" s="86">
        <v>11162110</v>
      </c>
      <c r="UWR1167" s="86">
        <v>11162110</v>
      </c>
      <c r="UWS1167" s="86">
        <v>11162110</v>
      </c>
      <c r="UWT1167" s="86">
        <v>11162110</v>
      </c>
      <c r="UWU1167" s="86">
        <v>11162110</v>
      </c>
      <c r="UWV1167" s="86">
        <v>11162110</v>
      </c>
      <c r="UWW1167" s="86">
        <v>11162110</v>
      </c>
      <c r="UWX1167" s="86">
        <v>11162110</v>
      </c>
      <c r="UWY1167" s="86">
        <v>11162110</v>
      </c>
      <c r="UWZ1167" s="86">
        <v>11162110</v>
      </c>
      <c r="UXA1167" s="86">
        <v>11162110</v>
      </c>
      <c r="UXB1167" s="86">
        <v>11162110</v>
      </c>
      <c r="UXC1167" s="86">
        <v>11162110</v>
      </c>
      <c r="UXD1167" s="86">
        <v>11162110</v>
      </c>
      <c r="UXE1167" s="86">
        <v>11162110</v>
      </c>
      <c r="UXF1167" s="86">
        <v>11162110</v>
      </c>
      <c r="UXG1167" s="86">
        <v>11162110</v>
      </c>
      <c r="UXH1167" s="86">
        <v>11162110</v>
      </c>
      <c r="UXI1167" s="86">
        <v>11162110</v>
      </c>
      <c r="UXJ1167" s="86">
        <v>11162110</v>
      </c>
      <c r="UXK1167" s="86">
        <v>11162110</v>
      </c>
      <c r="UXL1167" s="86">
        <v>11162110</v>
      </c>
      <c r="UXM1167" s="86">
        <v>11162110</v>
      </c>
      <c r="UXN1167" s="86">
        <v>11162110</v>
      </c>
      <c r="UXO1167" s="86">
        <v>11162110</v>
      </c>
      <c r="UXP1167" s="86">
        <v>11162110</v>
      </c>
      <c r="UXQ1167" s="86">
        <v>11162110</v>
      </c>
      <c r="UXR1167" s="86">
        <v>11162110</v>
      </c>
      <c r="UXS1167" s="86">
        <v>11162110</v>
      </c>
      <c r="UXT1167" s="86">
        <v>11162110</v>
      </c>
      <c r="UXU1167" s="86">
        <v>11162110</v>
      </c>
      <c r="UXV1167" s="86">
        <v>11162110</v>
      </c>
      <c r="UXW1167" s="86">
        <v>11162110</v>
      </c>
      <c r="UXX1167" s="86">
        <v>11162110</v>
      </c>
      <c r="UXY1167" s="86">
        <v>11162110</v>
      </c>
      <c r="UXZ1167" s="86">
        <v>11162110</v>
      </c>
      <c r="UYA1167" s="86">
        <v>11162110</v>
      </c>
      <c r="UYB1167" s="86">
        <v>11162110</v>
      </c>
      <c r="UYC1167" s="86">
        <v>11162110</v>
      </c>
      <c r="UYD1167" s="86">
        <v>11162110</v>
      </c>
      <c r="UYE1167" s="86">
        <v>11162110</v>
      </c>
      <c r="UYF1167" s="86">
        <v>11162110</v>
      </c>
      <c r="UYG1167" s="86">
        <v>11162110</v>
      </c>
      <c r="UYH1167" s="86">
        <v>11162110</v>
      </c>
      <c r="UYI1167" s="86">
        <v>11162110</v>
      </c>
      <c r="UYJ1167" s="86">
        <v>11162110</v>
      </c>
      <c r="UYK1167" s="86">
        <v>11162110</v>
      </c>
      <c r="UYL1167" s="86">
        <v>11162110</v>
      </c>
      <c r="UYM1167" s="86">
        <v>11162110</v>
      </c>
      <c r="UYN1167" s="86">
        <v>11162110</v>
      </c>
      <c r="UYO1167" s="86">
        <v>11162110</v>
      </c>
      <c r="UYP1167" s="86">
        <v>11162110</v>
      </c>
      <c r="UYQ1167" s="86">
        <v>11162110</v>
      </c>
      <c r="UYR1167" s="86">
        <v>11162110</v>
      </c>
      <c r="UYS1167" s="86">
        <v>11162110</v>
      </c>
      <c r="UYT1167" s="86">
        <v>11162110</v>
      </c>
      <c r="UYU1167" s="86">
        <v>11162110</v>
      </c>
      <c r="UYV1167" s="86">
        <v>11162110</v>
      </c>
      <c r="UYW1167" s="86">
        <v>11162110</v>
      </c>
      <c r="UYX1167" s="86">
        <v>11162110</v>
      </c>
      <c r="UYY1167" s="86">
        <v>11162110</v>
      </c>
      <c r="UYZ1167" s="86">
        <v>11162110</v>
      </c>
      <c r="UZA1167" s="86">
        <v>11162110</v>
      </c>
      <c r="UZB1167" s="86">
        <v>11162110</v>
      </c>
      <c r="UZC1167" s="86">
        <v>11162110</v>
      </c>
      <c r="UZD1167" s="86">
        <v>11162110</v>
      </c>
      <c r="UZE1167" s="86">
        <v>11162110</v>
      </c>
      <c r="UZF1167" s="86">
        <v>11162110</v>
      </c>
      <c r="UZG1167" s="86">
        <v>11162110</v>
      </c>
      <c r="UZH1167" s="86">
        <v>11162110</v>
      </c>
      <c r="UZI1167" s="86">
        <v>11162110</v>
      </c>
      <c r="UZJ1167" s="86">
        <v>11162110</v>
      </c>
      <c r="UZK1167" s="86">
        <v>11162110</v>
      </c>
      <c r="UZL1167" s="86">
        <v>11162110</v>
      </c>
      <c r="UZM1167" s="86">
        <v>11162110</v>
      </c>
      <c r="UZN1167" s="86">
        <v>11162110</v>
      </c>
      <c r="UZO1167" s="86">
        <v>11162110</v>
      </c>
      <c r="UZP1167" s="86">
        <v>11162110</v>
      </c>
      <c r="UZQ1167" s="86">
        <v>11162110</v>
      </c>
      <c r="UZR1167" s="86">
        <v>11162110</v>
      </c>
      <c r="UZS1167" s="86">
        <v>11162110</v>
      </c>
      <c r="UZT1167" s="86">
        <v>11162110</v>
      </c>
      <c r="UZU1167" s="86">
        <v>11162110</v>
      </c>
      <c r="UZV1167" s="86">
        <v>11162110</v>
      </c>
      <c r="UZW1167" s="86">
        <v>11162110</v>
      </c>
      <c r="UZX1167" s="86">
        <v>11162110</v>
      </c>
      <c r="UZY1167" s="86">
        <v>11162110</v>
      </c>
      <c r="UZZ1167" s="86">
        <v>11162110</v>
      </c>
      <c r="VAA1167" s="86">
        <v>11162110</v>
      </c>
      <c r="VAB1167" s="86">
        <v>11162110</v>
      </c>
      <c r="VAC1167" s="86">
        <v>11162110</v>
      </c>
      <c r="VAD1167" s="86">
        <v>11162110</v>
      </c>
      <c r="VAE1167" s="86">
        <v>11162110</v>
      </c>
      <c r="VAF1167" s="86">
        <v>11162110</v>
      </c>
      <c r="VAG1167" s="86">
        <v>11162110</v>
      </c>
      <c r="VAH1167" s="86">
        <v>11162110</v>
      </c>
      <c r="VAI1167" s="86">
        <v>11162110</v>
      </c>
      <c r="VAJ1167" s="86">
        <v>11162110</v>
      </c>
      <c r="VAK1167" s="86">
        <v>11162110</v>
      </c>
      <c r="VAL1167" s="86">
        <v>11162110</v>
      </c>
      <c r="VAM1167" s="86">
        <v>11162110</v>
      </c>
      <c r="VAN1167" s="86">
        <v>11162110</v>
      </c>
      <c r="VAO1167" s="86">
        <v>11162110</v>
      </c>
      <c r="VAP1167" s="86">
        <v>11162110</v>
      </c>
      <c r="VAQ1167" s="86">
        <v>11162110</v>
      </c>
      <c r="VAR1167" s="86">
        <v>11162110</v>
      </c>
      <c r="VAS1167" s="86">
        <v>11162110</v>
      </c>
      <c r="VAT1167" s="86">
        <v>11162110</v>
      </c>
      <c r="VAU1167" s="86">
        <v>11162110</v>
      </c>
      <c r="VAV1167" s="86">
        <v>11162110</v>
      </c>
      <c r="VAW1167" s="86">
        <v>11162110</v>
      </c>
      <c r="VAX1167" s="86">
        <v>11162110</v>
      </c>
      <c r="VAY1167" s="86">
        <v>11162110</v>
      </c>
      <c r="VAZ1167" s="86">
        <v>11162110</v>
      </c>
      <c r="VBA1167" s="86">
        <v>11162110</v>
      </c>
      <c r="VBB1167" s="86">
        <v>11162110</v>
      </c>
      <c r="VBC1167" s="86">
        <v>11162110</v>
      </c>
      <c r="VBD1167" s="86">
        <v>11162110</v>
      </c>
      <c r="VBE1167" s="86">
        <v>11162110</v>
      </c>
      <c r="VBF1167" s="86">
        <v>11162110</v>
      </c>
      <c r="VBG1167" s="86">
        <v>11162110</v>
      </c>
      <c r="VBH1167" s="86">
        <v>11162110</v>
      </c>
      <c r="VBI1167" s="86">
        <v>11162110</v>
      </c>
      <c r="VBJ1167" s="86">
        <v>11162110</v>
      </c>
      <c r="VBK1167" s="86">
        <v>11162110</v>
      </c>
      <c r="VBL1167" s="86">
        <v>11162110</v>
      </c>
      <c r="VBM1167" s="86">
        <v>11162110</v>
      </c>
      <c r="VBN1167" s="86">
        <v>11162110</v>
      </c>
      <c r="VBO1167" s="86">
        <v>11162110</v>
      </c>
      <c r="VBP1167" s="86">
        <v>11162110</v>
      </c>
      <c r="VBQ1167" s="86">
        <v>11162110</v>
      </c>
      <c r="VBR1167" s="86">
        <v>11162110</v>
      </c>
      <c r="VBS1167" s="86">
        <v>11162110</v>
      </c>
      <c r="VBT1167" s="86">
        <v>11162110</v>
      </c>
      <c r="VBU1167" s="86">
        <v>11162110</v>
      </c>
      <c r="VBV1167" s="86">
        <v>11162110</v>
      </c>
      <c r="VBW1167" s="86">
        <v>11162110</v>
      </c>
      <c r="VBX1167" s="86">
        <v>11162110</v>
      </c>
      <c r="VBY1167" s="86">
        <v>11162110</v>
      </c>
      <c r="VBZ1167" s="86">
        <v>11162110</v>
      </c>
      <c r="VCA1167" s="86">
        <v>11162110</v>
      </c>
      <c r="VCB1167" s="86">
        <v>11162110</v>
      </c>
      <c r="VCC1167" s="86">
        <v>11162110</v>
      </c>
      <c r="VCD1167" s="86">
        <v>11162110</v>
      </c>
      <c r="VCE1167" s="86">
        <v>11162110</v>
      </c>
      <c r="VCF1167" s="86">
        <v>11162110</v>
      </c>
      <c r="VCG1167" s="86">
        <v>11162110</v>
      </c>
      <c r="VCH1167" s="86">
        <v>11162110</v>
      </c>
      <c r="VCI1167" s="86">
        <v>11162110</v>
      </c>
      <c r="VCJ1167" s="86">
        <v>11162110</v>
      </c>
      <c r="VCK1167" s="86">
        <v>11162110</v>
      </c>
      <c r="VCL1167" s="86">
        <v>11162110</v>
      </c>
      <c r="VCM1167" s="86">
        <v>11162110</v>
      </c>
      <c r="VCN1167" s="86">
        <v>11162110</v>
      </c>
      <c r="VCO1167" s="86">
        <v>11162110</v>
      </c>
      <c r="VCP1167" s="86">
        <v>11162110</v>
      </c>
      <c r="VCQ1167" s="86">
        <v>11162110</v>
      </c>
      <c r="VCR1167" s="86">
        <v>11162110</v>
      </c>
      <c r="VCS1167" s="86">
        <v>11162110</v>
      </c>
      <c r="VCT1167" s="86">
        <v>11162110</v>
      </c>
      <c r="VCU1167" s="86">
        <v>11162110</v>
      </c>
      <c r="VCV1167" s="86">
        <v>11162110</v>
      </c>
      <c r="VCW1167" s="86">
        <v>11162110</v>
      </c>
      <c r="VCX1167" s="86">
        <v>11162110</v>
      </c>
      <c r="VCY1167" s="86">
        <v>11162110</v>
      </c>
      <c r="VCZ1167" s="86">
        <v>11162110</v>
      </c>
      <c r="VDA1167" s="86">
        <v>11162110</v>
      </c>
      <c r="VDB1167" s="86">
        <v>11162110</v>
      </c>
      <c r="VDC1167" s="86">
        <v>11162110</v>
      </c>
      <c r="VDD1167" s="86">
        <v>11162110</v>
      </c>
      <c r="VDE1167" s="86">
        <v>11162110</v>
      </c>
      <c r="VDF1167" s="86">
        <v>11162110</v>
      </c>
      <c r="VDG1167" s="86">
        <v>11162110</v>
      </c>
      <c r="VDH1167" s="86">
        <v>11162110</v>
      </c>
      <c r="VDI1167" s="86">
        <v>11162110</v>
      </c>
      <c r="VDJ1167" s="86">
        <v>11162110</v>
      </c>
      <c r="VDK1167" s="86">
        <v>11162110</v>
      </c>
      <c r="VDL1167" s="86">
        <v>11162110</v>
      </c>
      <c r="VDM1167" s="86">
        <v>11162110</v>
      </c>
      <c r="VDN1167" s="86">
        <v>11162110</v>
      </c>
      <c r="VDO1167" s="86">
        <v>11162110</v>
      </c>
      <c r="VDP1167" s="86">
        <v>11162110</v>
      </c>
      <c r="VDQ1167" s="86">
        <v>11162110</v>
      </c>
      <c r="VDR1167" s="86">
        <v>11162110</v>
      </c>
      <c r="VDS1167" s="86">
        <v>11162110</v>
      </c>
      <c r="VDT1167" s="86">
        <v>11162110</v>
      </c>
      <c r="VDU1167" s="86">
        <v>11162110</v>
      </c>
      <c r="VDV1167" s="86">
        <v>11162110</v>
      </c>
      <c r="VDW1167" s="86">
        <v>11162110</v>
      </c>
      <c r="VDX1167" s="86">
        <v>11162110</v>
      </c>
      <c r="VDY1167" s="86">
        <v>11162110</v>
      </c>
      <c r="VDZ1167" s="86">
        <v>11162110</v>
      </c>
      <c r="VEA1167" s="86">
        <v>11162110</v>
      </c>
      <c r="VEB1167" s="86">
        <v>11162110</v>
      </c>
      <c r="VEC1167" s="86">
        <v>11162110</v>
      </c>
      <c r="VED1167" s="86">
        <v>11162110</v>
      </c>
      <c r="VEE1167" s="86">
        <v>11162110</v>
      </c>
      <c r="VEF1167" s="86">
        <v>11162110</v>
      </c>
      <c r="VEG1167" s="86">
        <v>11162110</v>
      </c>
      <c r="VEH1167" s="86">
        <v>11162110</v>
      </c>
      <c r="VEI1167" s="86">
        <v>11162110</v>
      </c>
      <c r="VEJ1167" s="86">
        <v>11162110</v>
      </c>
      <c r="VEK1167" s="86">
        <v>11162110</v>
      </c>
      <c r="VEL1167" s="86">
        <v>11162110</v>
      </c>
      <c r="VEM1167" s="86">
        <v>11162110</v>
      </c>
      <c r="VEN1167" s="86">
        <v>11162110</v>
      </c>
      <c r="VEO1167" s="86">
        <v>11162110</v>
      </c>
      <c r="VEP1167" s="86">
        <v>11162110</v>
      </c>
      <c r="VEQ1167" s="86">
        <v>11162110</v>
      </c>
      <c r="VER1167" s="86">
        <v>11162110</v>
      </c>
      <c r="VES1167" s="86">
        <v>11162110</v>
      </c>
      <c r="VET1167" s="86">
        <v>11162110</v>
      </c>
      <c r="VEU1167" s="86">
        <v>11162110</v>
      </c>
      <c r="VEV1167" s="86">
        <v>11162110</v>
      </c>
      <c r="VEW1167" s="86">
        <v>11162110</v>
      </c>
      <c r="VEX1167" s="86">
        <v>11162110</v>
      </c>
      <c r="VEY1167" s="86">
        <v>11162110</v>
      </c>
      <c r="VEZ1167" s="86">
        <v>11162110</v>
      </c>
      <c r="VFA1167" s="86">
        <v>11162110</v>
      </c>
      <c r="VFB1167" s="86">
        <v>11162110</v>
      </c>
      <c r="VFC1167" s="86">
        <v>11162110</v>
      </c>
      <c r="VFD1167" s="86">
        <v>11162110</v>
      </c>
      <c r="VFE1167" s="86">
        <v>11162110</v>
      </c>
      <c r="VFF1167" s="86">
        <v>11162110</v>
      </c>
      <c r="VFG1167" s="86">
        <v>11162110</v>
      </c>
      <c r="VFH1167" s="86">
        <v>11162110</v>
      </c>
      <c r="VFI1167" s="86">
        <v>11162110</v>
      </c>
      <c r="VFJ1167" s="86">
        <v>11162110</v>
      </c>
      <c r="VFK1167" s="86">
        <v>11162110</v>
      </c>
      <c r="VFL1167" s="86">
        <v>11162110</v>
      </c>
      <c r="VFM1167" s="86">
        <v>11162110</v>
      </c>
      <c r="VFN1167" s="86">
        <v>11162110</v>
      </c>
      <c r="VFO1167" s="86">
        <v>11162110</v>
      </c>
      <c r="VFP1167" s="86">
        <v>11162110</v>
      </c>
      <c r="VFQ1167" s="86">
        <v>11162110</v>
      </c>
      <c r="VFR1167" s="86">
        <v>11162110</v>
      </c>
      <c r="VFS1167" s="86">
        <v>11162110</v>
      </c>
      <c r="VFT1167" s="86">
        <v>11162110</v>
      </c>
      <c r="VFU1167" s="86">
        <v>11162110</v>
      </c>
      <c r="VFV1167" s="86">
        <v>11162110</v>
      </c>
      <c r="VFW1167" s="86">
        <v>11162110</v>
      </c>
      <c r="VFX1167" s="86">
        <v>11162110</v>
      </c>
      <c r="VFY1167" s="86">
        <v>11162110</v>
      </c>
      <c r="VFZ1167" s="86">
        <v>11162110</v>
      </c>
      <c r="VGA1167" s="86">
        <v>11162110</v>
      </c>
      <c r="VGB1167" s="86">
        <v>11162110</v>
      </c>
      <c r="VGC1167" s="86">
        <v>11162110</v>
      </c>
      <c r="VGD1167" s="86">
        <v>11162110</v>
      </c>
      <c r="VGE1167" s="86">
        <v>11162110</v>
      </c>
      <c r="VGF1167" s="86">
        <v>11162110</v>
      </c>
      <c r="VGG1167" s="86">
        <v>11162110</v>
      </c>
      <c r="VGH1167" s="86">
        <v>11162110</v>
      </c>
      <c r="VGI1167" s="86">
        <v>11162110</v>
      </c>
      <c r="VGJ1167" s="86">
        <v>11162110</v>
      </c>
      <c r="VGK1167" s="86">
        <v>11162110</v>
      </c>
      <c r="VGL1167" s="86">
        <v>11162110</v>
      </c>
      <c r="VGM1167" s="86">
        <v>11162110</v>
      </c>
      <c r="VGN1167" s="86">
        <v>11162110</v>
      </c>
      <c r="VGO1167" s="86">
        <v>11162110</v>
      </c>
      <c r="VGP1167" s="86">
        <v>11162110</v>
      </c>
      <c r="VGQ1167" s="86">
        <v>11162110</v>
      </c>
      <c r="VGR1167" s="86">
        <v>11162110</v>
      </c>
      <c r="VGS1167" s="86">
        <v>11162110</v>
      </c>
      <c r="VGT1167" s="86">
        <v>11162110</v>
      </c>
      <c r="VGU1167" s="86">
        <v>11162110</v>
      </c>
      <c r="VGV1167" s="86">
        <v>11162110</v>
      </c>
      <c r="VGW1167" s="86">
        <v>11162110</v>
      </c>
      <c r="VGX1167" s="86">
        <v>11162110</v>
      </c>
      <c r="VGY1167" s="86">
        <v>11162110</v>
      </c>
      <c r="VGZ1167" s="86">
        <v>11162110</v>
      </c>
      <c r="VHA1167" s="86">
        <v>11162110</v>
      </c>
      <c r="VHB1167" s="86">
        <v>11162110</v>
      </c>
      <c r="VHC1167" s="86">
        <v>11162110</v>
      </c>
      <c r="VHD1167" s="86">
        <v>11162110</v>
      </c>
      <c r="VHE1167" s="86">
        <v>11162110</v>
      </c>
      <c r="VHF1167" s="86">
        <v>11162110</v>
      </c>
      <c r="VHG1167" s="86">
        <v>11162110</v>
      </c>
      <c r="VHH1167" s="86">
        <v>11162110</v>
      </c>
      <c r="VHI1167" s="86">
        <v>11162110</v>
      </c>
      <c r="VHJ1167" s="86">
        <v>11162110</v>
      </c>
      <c r="VHK1167" s="86">
        <v>11162110</v>
      </c>
      <c r="VHL1167" s="86">
        <v>11162110</v>
      </c>
      <c r="VHM1167" s="86">
        <v>11162110</v>
      </c>
      <c r="VHN1167" s="86">
        <v>11162110</v>
      </c>
      <c r="VHO1167" s="86">
        <v>11162110</v>
      </c>
      <c r="VHP1167" s="86">
        <v>11162110</v>
      </c>
      <c r="VHQ1167" s="86">
        <v>11162110</v>
      </c>
      <c r="VHR1167" s="86">
        <v>11162110</v>
      </c>
      <c r="VHS1167" s="86">
        <v>11162110</v>
      </c>
      <c r="VHT1167" s="86">
        <v>11162110</v>
      </c>
      <c r="VHU1167" s="86">
        <v>11162110</v>
      </c>
      <c r="VHV1167" s="86">
        <v>11162110</v>
      </c>
      <c r="VHW1167" s="86">
        <v>11162110</v>
      </c>
      <c r="VHX1167" s="86">
        <v>11162110</v>
      </c>
      <c r="VHY1167" s="86">
        <v>11162110</v>
      </c>
      <c r="VHZ1167" s="86">
        <v>11162110</v>
      </c>
      <c r="VIA1167" s="86">
        <v>11162110</v>
      </c>
      <c r="VIB1167" s="86">
        <v>11162110</v>
      </c>
      <c r="VIC1167" s="86">
        <v>11162110</v>
      </c>
      <c r="VID1167" s="86">
        <v>11162110</v>
      </c>
      <c r="VIE1167" s="86">
        <v>11162110</v>
      </c>
      <c r="VIF1167" s="86">
        <v>11162110</v>
      </c>
      <c r="VIG1167" s="86">
        <v>11162110</v>
      </c>
      <c r="VIH1167" s="86">
        <v>11162110</v>
      </c>
      <c r="VII1167" s="86">
        <v>11162110</v>
      </c>
      <c r="VIJ1167" s="86">
        <v>11162110</v>
      </c>
      <c r="VIK1167" s="86">
        <v>11162110</v>
      </c>
      <c r="VIL1167" s="86">
        <v>11162110</v>
      </c>
      <c r="VIM1167" s="86">
        <v>11162110</v>
      </c>
      <c r="VIN1167" s="86">
        <v>11162110</v>
      </c>
      <c r="VIO1167" s="86">
        <v>11162110</v>
      </c>
      <c r="VIP1167" s="86">
        <v>11162110</v>
      </c>
      <c r="VIQ1167" s="86">
        <v>11162110</v>
      </c>
      <c r="VIR1167" s="86">
        <v>11162110</v>
      </c>
      <c r="VIS1167" s="86">
        <v>11162110</v>
      </c>
      <c r="VIT1167" s="86">
        <v>11162110</v>
      </c>
      <c r="VIU1167" s="86">
        <v>11162110</v>
      </c>
      <c r="VIV1167" s="86">
        <v>11162110</v>
      </c>
      <c r="VIW1167" s="86">
        <v>11162110</v>
      </c>
      <c r="VIX1167" s="86">
        <v>11162110</v>
      </c>
      <c r="VIY1167" s="86">
        <v>11162110</v>
      </c>
      <c r="VIZ1167" s="86">
        <v>11162110</v>
      </c>
      <c r="VJA1167" s="86">
        <v>11162110</v>
      </c>
      <c r="VJB1167" s="86">
        <v>11162110</v>
      </c>
      <c r="VJC1167" s="86">
        <v>11162110</v>
      </c>
      <c r="VJD1167" s="86">
        <v>11162110</v>
      </c>
      <c r="VJE1167" s="86">
        <v>11162110</v>
      </c>
      <c r="VJF1167" s="86">
        <v>11162110</v>
      </c>
      <c r="VJG1167" s="86">
        <v>11162110</v>
      </c>
      <c r="VJH1167" s="86">
        <v>11162110</v>
      </c>
      <c r="VJI1167" s="86">
        <v>11162110</v>
      </c>
      <c r="VJJ1167" s="86">
        <v>11162110</v>
      </c>
      <c r="VJK1167" s="86">
        <v>11162110</v>
      </c>
      <c r="VJL1167" s="86">
        <v>11162110</v>
      </c>
      <c r="VJM1167" s="86">
        <v>11162110</v>
      </c>
      <c r="VJN1167" s="86">
        <v>11162110</v>
      </c>
      <c r="VJO1167" s="86">
        <v>11162110</v>
      </c>
      <c r="VJP1167" s="86">
        <v>11162110</v>
      </c>
      <c r="VJQ1167" s="86">
        <v>11162110</v>
      </c>
      <c r="VJR1167" s="86">
        <v>11162110</v>
      </c>
      <c r="VJS1167" s="86">
        <v>11162110</v>
      </c>
      <c r="VJT1167" s="86">
        <v>11162110</v>
      </c>
      <c r="VJU1167" s="86">
        <v>11162110</v>
      </c>
      <c r="VJV1167" s="86">
        <v>11162110</v>
      </c>
      <c r="VJW1167" s="86">
        <v>11162110</v>
      </c>
      <c r="VJX1167" s="86">
        <v>11162110</v>
      </c>
      <c r="VJY1167" s="86">
        <v>11162110</v>
      </c>
      <c r="VJZ1167" s="86">
        <v>11162110</v>
      </c>
      <c r="VKA1167" s="86">
        <v>11162110</v>
      </c>
      <c r="VKB1167" s="86">
        <v>11162110</v>
      </c>
      <c r="VKC1167" s="86">
        <v>11162110</v>
      </c>
      <c r="VKD1167" s="86">
        <v>11162110</v>
      </c>
      <c r="VKE1167" s="86">
        <v>11162110</v>
      </c>
      <c r="VKF1167" s="86">
        <v>11162110</v>
      </c>
      <c r="VKG1167" s="86">
        <v>11162110</v>
      </c>
      <c r="VKH1167" s="86">
        <v>11162110</v>
      </c>
      <c r="VKI1167" s="86">
        <v>11162110</v>
      </c>
      <c r="VKJ1167" s="86">
        <v>11162110</v>
      </c>
      <c r="VKK1167" s="86">
        <v>11162110</v>
      </c>
      <c r="VKL1167" s="86">
        <v>11162110</v>
      </c>
      <c r="VKM1167" s="86">
        <v>11162110</v>
      </c>
      <c r="VKN1167" s="86">
        <v>11162110</v>
      </c>
      <c r="VKO1167" s="86">
        <v>11162110</v>
      </c>
      <c r="VKP1167" s="86">
        <v>11162110</v>
      </c>
      <c r="VKQ1167" s="86">
        <v>11162110</v>
      </c>
      <c r="VKR1167" s="86">
        <v>11162110</v>
      </c>
      <c r="VKS1167" s="86">
        <v>11162110</v>
      </c>
      <c r="VKT1167" s="86">
        <v>11162110</v>
      </c>
      <c r="VKU1167" s="86">
        <v>11162110</v>
      </c>
      <c r="VKV1167" s="86">
        <v>11162110</v>
      </c>
      <c r="VKW1167" s="86">
        <v>11162110</v>
      </c>
      <c r="VKX1167" s="86">
        <v>11162110</v>
      </c>
      <c r="VKY1167" s="86">
        <v>11162110</v>
      </c>
      <c r="VKZ1167" s="86">
        <v>11162110</v>
      </c>
      <c r="VLA1167" s="86">
        <v>11162110</v>
      </c>
      <c r="VLB1167" s="86">
        <v>11162110</v>
      </c>
      <c r="VLC1167" s="86">
        <v>11162110</v>
      </c>
      <c r="VLD1167" s="86">
        <v>11162110</v>
      </c>
      <c r="VLE1167" s="86">
        <v>11162110</v>
      </c>
      <c r="VLF1167" s="86">
        <v>11162110</v>
      </c>
      <c r="VLG1167" s="86">
        <v>11162110</v>
      </c>
      <c r="VLH1167" s="86">
        <v>11162110</v>
      </c>
      <c r="VLI1167" s="86">
        <v>11162110</v>
      </c>
      <c r="VLJ1167" s="86">
        <v>11162110</v>
      </c>
      <c r="VLK1167" s="86">
        <v>11162110</v>
      </c>
      <c r="VLL1167" s="86">
        <v>11162110</v>
      </c>
      <c r="VLM1167" s="86">
        <v>11162110</v>
      </c>
      <c r="VLN1167" s="86">
        <v>11162110</v>
      </c>
      <c r="VLO1167" s="86">
        <v>11162110</v>
      </c>
      <c r="VLP1167" s="86">
        <v>11162110</v>
      </c>
      <c r="VLQ1167" s="86">
        <v>11162110</v>
      </c>
      <c r="VLR1167" s="86">
        <v>11162110</v>
      </c>
      <c r="VLS1167" s="86">
        <v>11162110</v>
      </c>
      <c r="VLT1167" s="86">
        <v>11162110</v>
      </c>
      <c r="VLU1167" s="86">
        <v>11162110</v>
      </c>
      <c r="VLV1167" s="86">
        <v>11162110</v>
      </c>
      <c r="VLW1167" s="86">
        <v>11162110</v>
      </c>
      <c r="VLX1167" s="86">
        <v>11162110</v>
      </c>
      <c r="VLY1167" s="86">
        <v>11162110</v>
      </c>
      <c r="VLZ1167" s="86">
        <v>11162110</v>
      </c>
      <c r="VMA1167" s="86">
        <v>11162110</v>
      </c>
      <c r="VMB1167" s="86">
        <v>11162110</v>
      </c>
      <c r="VMC1167" s="86">
        <v>11162110</v>
      </c>
      <c r="VMD1167" s="86">
        <v>11162110</v>
      </c>
      <c r="VME1167" s="86">
        <v>11162110</v>
      </c>
      <c r="VMF1167" s="86">
        <v>11162110</v>
      </c>
      <c r="VMG1167" s="86">
        <v>11162110</v>
      </c>
      <c r="VMH1167" s="86">
        <v>11162110</v>
      </c>
      <c r="VMI1167" s="86">
        <v>11162110</v>
      </c>
      <c r="VMJ1167" s="86">
        <v>11162110</v>
      </c>
      <c r="VMK1167" s="86">
        <v>11162110</v>
      </c>
      <c r="VML1167" s="86">
        <v>11162110</v>
      </c>
      <c r="VMM1167" s="86">
        <v>11162110</v>
      </c>
      <c r="VMN1167" s="86">
        <v>11162110</v>
      </c>
      <c r="VMO1167" s="86">
        <v>11162110</v>
      </c>
      <c r="VMP1167" s="86">
        <v>11162110</v>
      </c>
      <c r="VMQ1167" s="86">
        <v>11162110</v>
      </c>
      <c r="VMR1167" s="86">
        <v>11162110</v>
      </c>
      <c r="VMS1167" s="86">
        <v>11162110</v>
      </c>
      <c r="VMT1167" s="86">
        <v>11162110</v>
      </c>
      <c r="VMU1167" s="86">
        <v>11162110</v>
      </c>
      <c r="VMV1167" s="86">
        <v>11162110</v>
      </c>
      <c r="VMW1167" s="86">
        <v>11162110</v>
      </c>
      <c r="VMX1167" s="86">
        <v>11162110</v>
      </c>
      <c r="VMY1167" s="86">
        <v>11162110</v>
      </c>
      <c r="VMZ1167" s="86">
        <v>11162110</v>
      </c>
      <c r="VNA1167" s="86">
        <v>11162110</v>
      </c>
      <c r="VNB1167" s="86">
        <v>11162110</v>
      </c>
      <c r="VNC1167" s="86">
        <v>11162110</v>
      </c>
      <c r="VND1167" s="86">
        <v>11162110</v>
      </c>
      <c r="VNE1167" s="86">
        <v>11162110</v>
      </c>
      <c r="VNF1167" s="86">
        <v>11162110</v>
      </c>
      <c r="VNG1167" s="86">
        <v>11162110</v>
      </c>
      <c r="VNH1167" s="86">
        <v>11162110</v>
      </c>
      <c r="VNI1167" s="86">
        <v>11162110</v>
      </c>
      <c r="VNJ1167" s="86">
        <v>11162110</v>
      </c>
      <c r="VNK1167" s="86">
        <v>11162110</v>
      </c>
      <c r="VNL1167" s="86">
        <v>11162110</v>
      </c>
      <c r="VNM1167" s="86">
        <v>11162110</v>
      </c>
      <c r="VNN1167" s="86">
        <v>11162110</v>
      </c>
      <c r="VNO1167" s="86">
        <v>11162110</v>
      </c>
      <c r="VNP1167" s="86">
        <v>11162110</v>
      </c>
      <c r="VNQ1167" s="86">
        <v>11162110</v>
      </c>
      <c r="VNR1167" s="86">
        <v>11162110</v>
      </c>
      <c r="VNS1167" s="86">
        <v>11162110</v>
      </c>
      <c r="VNT1167" s="86">
        <v>11162110</v>
      </c>
      <c r="VNU1167" s="86">
        <v>11162110</v>
      </c>
      <c r="VNV1167" s="86">
        <v>11162110</v>
      </c>
      <c r="VNW1167" s="86">
        <v>11162110</v>
      </c>
      <c r="VNX1167" s="86">
        <v>11162110</v>
      </c>
      <c r="VNY1167" s="86">
        <v>11162110</v>
      </c>
      <c r="VNZ1167" s="86">
        <v>11162110</v>
      </c>
      <c r="VOA1167" s="86">
        <v>11162110</v>
      </c>
      <c r="VOB1167" s="86">
        <v>11162110</v>
      </c>
      <c r="VOC1167" s="86">
        <v>11162110</v>
      </c>
      <c r="VOD1167" s="86">
        <v>11162110</v>
      </c>
      <c r="VOE1167" s="86">
        <v>11162110</v>
      </c>
      <c r="VOF1167" s="86">
        <v>11162110</v>
      </c>
      <c r="VOG1167" s="86">
        <v>11162110</v>
      </c>
      <c r="VOH1167" s="86">
        <v>11162110</v>
      </c>
      <c r="VOI1167" s="86">
        <v>11162110</v>
      </c>
      <c r="VOJ1167" s="86">
        <v>11162110</v>
      </c>
      <c r="VOK1167" s="86">
        <v>11162110</v>
      </c>
      <c r="VOL1167" s="86">
        <v>11162110</v>
      </c>
      <c r="VOM1167" s="86">
        <v>11162110</v>
      </c>
      <c r="VON1167" s="86">
        <v>11162110</v>
      </c>
      <c r="VOO1167" s="86">
        <v>11162110</v>
      </c>
      <c r="VOP1167" s="86">
        <v>11162110</v>
      </c>
      <c r="VOQ1167" s="86">
        <v>11162110</v>
      </c>
      <c r="VOR1167" s="86">
        <v>11162110</v>
      </c>
      <c r="VOS1167" s="86">
        <v>11162110</v>
      </c>
      <c r="VOT1167" s="86">
        <v>11162110</v>
      </c>
      <c r="VOU1167" s="86">
        <v>11162110</v>
      </c>
      <c r="VOV1167" s="86">
        <v>11162110</v>
      </c>
      <c r="VOW1167" s="86">
        <v>11162110</v>
      </c>
      <c r="VOX1167" s="86">
        <v>11162110</v>
      </c>
      <c r="VOY1167" s="86">
        <v>11162110</v>
      </c>
      <c r="VOZ1167" s="86">
        <v>11162110</v>
      </c>
      <c r="VPA1167" s="86">
        <v>11162110</v>
      </c>
      <c r="VPB1167" s="86">
        <v>11162110</v>
      </c>
      <c r="VPC1167" s="86">
        <v>11162110</v>
      </c>
      <c r="VPD1167" s="86">
        <v>11162110</v>
      </c>
      <c r="VPE1167" s="86">
        <v>11162110</v>
      </c>
      <c r="VPF1167" s="86">
        <v>11162110</v>
      </c>
      <c r="VPG1167" s="86">
        <v>11162110</v>
      </c>
      <c r="VPH1167" s="86">
        <v>11162110</v>
      </c>
      <c r="VPI1167" s="86">
        <v>11162110</v>
      </c>
      <c r="VPJ1167" s="86">
        <v>11162110</v>
      </c>
      <c r="VPK1167" s="86">
        <v>11162110</v>
      </c>
      <c r="VPL1167" s="86">
        <v>11162110</v>
      </c>
      <c r="VPM1167" s="86">
        <v>11162110</v>
      </c>
      <c r="VPN1167" s="86">
        <v>11162110</v>
      </c>
      <c r="VPO1167" s="86">
        <v>11162110</v>
      </c>
      <c r="VPP1167" s="86">
        <v>11162110</v>
      </c>
      <c r="VPQ1167" s="86">
        <v>11162110</v>
      </c>
      <c r="VPR1167" s="86">
        <v>11162110</v>
      </c>
      <c r="VPS1167" s="86">
        <v>11162110</v>
      </c>
      <c r="VPT1167" s="86">
        <v>11162110</v>
      </c>
      <c r="VPU1167" s="86">
        <v>11162110</v>
      </c>
      <c r="VPV1167" s="86">
        <v>11162110</v>
      </c>
      <c r="VPW1167" s="86">
        <v>11162110</v>
      </c>
      <c r="VPX1167" s="86">
        <v>11162110</v>
      </c>
      <c r="VPY1167" s="86">
        <v>11162110</v>
      </c>
      <c r="VPZ1167" s="86">
        <v>11162110</v>
      </c>
      <c r="VQA1167" s="86">
        <v>11162110</v>
      </c>
      <c r="VQB1167" s="86">
        <v>11162110</v>
      </c>
      <c r="VQC1167" s="86">
        <v>11162110</v>
      </c>
      <c r="VQD1167" s="86">
        <v>11162110</v>
      </c>
      <c r="VQE1167" s="86">
        <v>11162110</v>
      </c>
      <c r="VQF1167" s="86">
        <v>11162110</v>
      </c>
      <c r="VQG1167" s="86">
        <v>11162110</v>
      </c>
      <c r="VQH1167" s="86">
        <v>11162110</v>
      </c>
      <c r="VQI1167" s="86">
        <v>11162110</v>
      </c>
      <c r="VQJ1167" s="86">
        <v>11162110</v>
      </c>
      <c r="VQK1167" s="86">
        <v>11162110</v>
      </c>
      <c r="VQL1167" s="86">
        <v>11162110</v>
      </c>
      <c r="VQM1167" s="86">
        <v>11162110</v>
      </c>
      <c r="VQN1167" s="86">
        <v>11162110</v>
      </c>
      <c r="VQO1167" s="86">
        <v>11162110</v>
      </c>
      <c r="VQP1167" s="86">
        <v>11162110</v>
      </c>
      <c r="VQQ1167" s="86">
        <v>11162110</v>
      </c>
      <c r="VQR1167" s="86">
        <v>11162110</v>
      </c>
      <c r="VQS1167" s="86">
        <v>11162110</v>
      </c>
      <c r="VQT1167" s="86">
        <v>11162110</v>
      </c>
      <c r="VQU1167" s="86">
        <v>11162110</v>
      </c>
      <c r="VQV1167" s="86">
        <v>11162110</v>
      </c>
      <c r="VQW1167" s="86">
        <v>11162110</v>
      </c>
      <c r="VQX1167" s="86">
        <v>11162110</v>
      </c>
      <c r="VQY1167" s="86">
        <v>11162110</v>
      </c>
      <c r="VQZ1167" s="86">
        <v>11162110</v>
      </c>
      <c r="VRA1167" s="86">
        <v>11162110</v>
      </c>
      <c r="VRB1167" s="86">
        <v>11162110</v>
      </c>
      <c r="VRC1167" s="86">
        <v>11162110</v>
      </c>
      <c r="VRD1167" s="86">
        <v>11162110</v>
      </c>
      <c r="VRE1167" s="86">
        <v>11162110</v>
      </c>
      <c r="VRF1167" s="86">
        <v>11162110</v>
      </c>
      <c r="VRG1167" s="86">
        <v>11162110</v>
      </c>
      <c r="VRH1167" s="86">
        <v>11162110</v>
      </c>
      <c r="VRI1167" s="86">
        <v>11162110</v>
      </c>
      <c r="VRJ1167" s="86">
        <v>11162110</v>
      </c>
      <c r="VRK1167" s="86">
        <v>11162110</v>
      </c>
      <c r="VRL1167" s="86">
        <v>11162110</v>
      </c>
      <c r="VRM1167" s="86">
        <v>11162110</v>
      </c>
      <c r="VRN1167" s="86">
        <v>11162110</v>
      </c>
      <c r="VRO1167" s="86">
        <v>11162110</v>
      </c>
      <c r="VRP1167" s="86">
        <v>11162110</v>
      </c>
      <c r="VRQ1167" s="86">
        <v>11162110</v>
      </c>
      <c r="VRR1167" s="86">
        <v>11162110</v>
      </c>
      <c r="VRS1167" s="86">
        <v>11162110</v>
      </c>
      <c r="VRT1167" s="86">
        <v>11162110</v>
      </c>
      <c r="VRU1167" s="86">
        <v>11162110</v>
      </c>
      <c r="VRV1167" s="86">
        <v>11162110</v>
      </c>
      <c r="VRW1167" s="86">
        <v>11162110</v>
      </c>
      <c r="VRX1167" s="86">
        <v>11162110</v>
      </c>
      <c r="VRY1167" s="86">
        <v>11162110</v>
      </c>
      <c r="VRZ1167" s="86">
        <v>11162110</v>
      </c>
      <c r="VSA1167" s="86">
        <v>11162110</v>
      </c>
      <c r="VSB1167" s="86">
        <v>11162110</v>
      </c>
      <c r="VSC1167" s="86">
        <v>11162110</v>
      </c>
      <c r="VSD1167" s="86">
        <v>11162110</v>
      </c>
      <c r="VSE1167" s="86">
        <v>11162110</v>
      </c>
      <c r="VSF1167" s="86">
        <v>11162110</v>
      </c>
      <c r="VSG1167" s="86">
        <v>11162110</v>
      </c>
      <c r="VSH1167" s="86">
        <v>11162110</v>
      </c>
      <c r="VSI1167" s="86">
        <v>11162110</v>
      </c>
      <c r="VSJ1167" s="86">
        <v>11162110</v>
      </c>
      <c r="VSK1167" s="86">
        <v>11162110</v>
      </c>
      <c r="VSL1167" s="86">
        <v>11162110</v>
      </c>
      <c r="VSM1167" s="86">
        <v>11162110</v>
      </c>
      <c r="VSN1167" s="86">
        <v>11162110</v>
      </c>
      <c r="VSO1167" s="86">
        <v>11162110</v>
      </c>
      <c r="VSP1167" s="86">
        <v>11162110</v>
      </c>
      <c r="VSQ1167" s="86">
        <v>11162110</v>
      </c>
      <c r="VSR1167" s="86">
        <v>11162110</v>
      </c>
      <c r="VSS1167" s="86">
        <v>11162110</v>
      </c>
      <c r="VST1167" s="86">
        <v>11162110</v>
      </c>
      <c r="VSU1167" s="86">
        <v>11162110</v>
      </c>
      <c r="VSV1167" s="86">
        <v>11162110</v>
      </c>
      <c r="VSW1167" s="86">
        <v>11162110</v>
      </c>
      <c r="VSX1167" s="86">
        <v>11162110</v>
      </c>
      <c r="VSY1167" s="86">
        <v>11162110</v>
      </c>
      <c r="VSZ1167" s="86">
        <v>11162110</v>
      </c>
      <c r="VTA1167" s="86">
        <v>11162110</v>
      </c>
      <c r="VTB1167" s="86">
        <v>11162110</v>
      </c>
      <c r="VTC1167" s="86">
        <v>11162110</v>
      </c>
      <c r="VTD1167" s="86">
        <v>11162110</v>
      </c>
      <c r="VTE1167" s="86">
        <v>11162110</v>
      </c>
      <c r="VTF1167" s="86">
        <v>11162110</v>
      </c>
      <c r="VTG1167" s="86">
        <v>11162110</v>
      </c>
      <c r="VTH1167" s="86">
        <v>11162110</v>
      </c>
      <c r="VTI1167" s="86">
        <v>11162110</v>
      </c>
      <c r="VTJ1167" s="86">
        <v>11162110</v>
      </c>
      <c r="VTK1167" s="86">
        <v>11162110</v>
      </c>
      <c r="VTL1167" s="86">
        <v>11162110</v>
      </c>
      <c r="VTM1167" s="86">
        <v>11162110</v>
      </c>
      <c r="VTN1167" s="86">
        <v>11162110</v>
      </c>
      <c r="VTO1167" s="86">
        <v>11162110</v>
      </c>
      <c r="VTP1167" s="86">
        <v>11162110</v>
      </c>
      <c r="VTQ1167" s="86">
        <v>11162110</v>
      </c>
      <c r="VTR1167" s="86">
        <v>11162110</v>
      </c>
      <c r="VTS1167" s="86">
        <v>11162110</v>
      </c>
      <c r="VTT1167" s="86">
        <v>11162110</v>
      </c>
      <c r="VTU1167" s="86">
        <v>11162110</v>
      </c>
      <c r="VTV1167" s="86">
        <v>11162110</v>
      </c>
      <c r="VTW1167" s="86">
        <v>11162110</v>
      </c>
      <c r="VTX1167" s="86">
        <v>11162110</v>
      </c>
      <c r="VTY1167" s="86">
        <v>11162110</v>
      </c>
      <c r="VTZ1167" s="86">
        <v>11162110</v>
      </c>
      <c r="VUA1167" s="86">
        <v>11162110</v>
      </c>
      <c r="VUB1167" s="86">
        <v>11162110</v>
      </c>
      <c r="VUC1167" s="86">
        <v>11162110</v>
      </c>
      <c r="VUD1167" s="86">
        <v>11162110</v>
      </c>
      <c r="VUE1167" s="86">
        <v>11162110</v>
      </c>
      <c r="VUF1167" s="86">
        <v>11162110</v>
      </c>
      <c r="VUG1167" s="86">
        <v>11162110</v>
      </c>
      <c r="VUH1167" s="86">
        <v>11162110</v>
      </c>
      <c r="VUI1167" s="86">
        <v>11162110</v>
      </c>
      <c r="VUJ1167" s="86">
        <v>11162110</v>
      </c>
      <c r="VUK1167" s="86">
        <v>11162110</v>
      </c>
      <c r="VUL1167" s="86">
        <v>11162110</v>
      </c>
      <c r="VUM1167" s="86">
        <v>11162110</v>
      </c>
      <c r="VUN1167" s="86">
        <v>11162110</v>
      </c>
      <c r="VUO1167" s="86">
        <v>11162110</v>
      </c>
      <c r="VUP1167" s="86">
        <v>11162110</v>
      </c>
      <c r="VUQ1167" s="86">
        <v>11162110</v>
      </c>
      <c r="VUR1167" s="86">
        <v>11162110</v>
      </c>
      <c r="VUS1167" s="86">
        <v>11162110</v>
      </c>
      <c r="VUT1167" s="86">
        <v>11162110</v>
      </c>
      <c r="VUU1167" s="86">
        <v>11162110</v>
      </c>
      <c r="VUV1167" s="86">
        <v>11162110</v>
      </c>
      <c r="VUW1167" s="86">
        <v>11162110</v>
      </c>
      <c r="VUX1167" s="86">
        <v>11162110</v>
      </c>
      <c r="VUY1167" s="86">
        <v>11162110</v>
      </c>
      <c r="VUZ1167" s="86">
        <v>11162110</v>
      </c>
      <c r="VVA1167" s="86">
        <v>11162110</v>
      </c>
      <c r="VVB1167" s="86">
        <v>11162110</v>
      </c>
      <c r="VVC1167" s="86">
        <v>11162110</v>
      </c>
      <c r="VVD1167" s="86">
        <v>11162110</v>
      </c>
      <c r="VVE1167" s="86">
        <v>11162110</v>
      </c>
      <c r="VVF1167" s="86">
        <v>11162110</v>
      </c>
      <c r="VVG1167" s="86">
        <v>11162110</v>
      </c>
      <c r="VVH1167" s="86">
        <v>11162110</v>
      </c>
      <c r="VVI1167" s="86">
        <v>11162110</v>
      </c>
      <c r="VVJ1167" s="86">
        <v>11162110</v>
      </c>
      <c r="VVK1167" s="86">
        <v>11162110</v>
      </c>
      <c r="VVL1167" s="86">
        <v>11162110</v>
      </c>
      <c r="VVM1167" s="86">
        <v>11162110</v>
      </c>
      <c r="VVN1167" s="86">
        <v>11162110</v>
      </c>
      <c r="VVO1167" s="86">
        <v>11162110</v>
      </c>
      <c r="VVP1167" s="86">
        <v>11162110</v>
      </c>
      <c r="VVQ1167" s="86">
        <v>11162110</v>
      </c>
      <c r="VVR1167" s="86">
        <v>11162110</v>
      </c>
      <c r="VVS1167" s="86">
        <v>11162110</v>
      </c>
      <c r="VVT1167" s="86">
        <v>11162110</v>
      </c>
      <c r="VVU1167" s="86">
        <v>11162110</v>
      </c>
      <c r="VVV1167" s="86">
        <v>11162110</v>
      </c>
      <c r="VVW1167" s="86">
        <v>11162110</v>
      </c>
      <c r="VVX1167" s="86">
        <v>11162110</v>
      </c>
      <c r="VVY1167" s="86">
        <v>11162110</v>
      </c>
      <c r="VVZ1167" s="86">
        <v>11162110</v>
      </c>
      <c r="VWA1167" s="86">
        <v>11162110</v>
      </c>
      <c r="VWB1167" s="86">
        <v>11162110</v>
      </c>
      <c r="VWC1167" s="86">
        <v>11162110</v>
      </c>
      <c r="VWD1167" s="86">
        <v>11162110</v>
      </c>
      <c r="VWE1167" s="86">
        <v>11162110</v>
      </c>
      <c r="VWF1167" s="86">
        <v>11162110</v>
      </c>
      <c r="VWG1167" s="86">
        <v>11162110</v>
      </c>
      <c r="VWH1167" s="86">
        <v>11162110</v>
      </c>
      <c r="VWI1167" s="86">
        <v>11162110</v>
      </c>
      <c r="VWJ1167" s="86">
        <v>11162110</v>
      </c>
      <c r="VWK1167" s="86">
        <v>11162110</v>
      </c>
      <c r="VWL1167" s="86">
        <v>11162110</v>
      </c>
      <c r="VWM1167" s="86">
        <v>11162110</v>
      </c>
      <c r="VWN1167" s="86">
        <v>11162110</v>
      </c>
      <c r="VWO1167" s="86">
        <v>11162110</v>
      </c>
      <c r="VWP1167" s="86">
        <v>11162110</v>
      </c>
      <c r="VWQ1167" s="86">
        <v>11162110</v>
      </c>
      <c r="VWR1167" s="86">
        <v>11162110</v>
      </c>
      <c r="VWS1167" s="86">
        <v>11162110</v>
      </c>
      <c r="VWT1167" s="86">
        <v>11162110</v>
      </c>
      <c r="VWU1167" s="86">
        <v>11162110</v>
      </c>
      <c r="VWV1167" s="86">
        <v>11162110</v>
      </c>
      <c r="VWW1167" s="86">
        <v>11162110</v>
      </c>
      <c r="VWX1167" s="86">
        <v>11162110</v>
      </c>
      <c r="VWY1167" s="86">
        <v>11162110</v>
      </c>
      <c r="VWZ1167" s="86">
        <v>11162110</v>
      </c>
      <c r="VXA1167" s="86">
        <v>11162110</v>
      </c>
      <c r="VXB1167" s="86">
        <v>11162110</v>
      </c>
      <c r="VXC1167" s="86">
        <v>11162110</v>
      </c>
      <c r="VXD1167" s="86">
        <v>11162110</v>
      </c>
      <c r="VXE1167" s="86">
        <v>11162110</v>
      </c>
      <c r="VXF1167" s="86">
        <v>11162110</v>
      </c>
      <c r="VXG1167" s="86">
        <v>11162110</v>
      </c>
      <c r="VXH1167" s="86">
        <v>11162110</v>
      </c>
      <c r="VXI1167" s="86">
        <v>11162110</v>
      </c>
      <c r="VXJ1167" s="86">
        <v>11162110</v>
      </c>
      <c r="VXK1167" s="86">
        <v>11162110</v>
      </c>
      <c r="VXL1167" s="86">
        <v>11162110</v>
      </c>
      <c r="VXM1167" s="86">
        <v>11162110</v>
      </c>
      <c r="VXN1167" s="86">
        <v>11162110</v>
      </c>
      <c r="VXO1167" s="86">
        <v>11162110</v>
      </c>
      <c r="VXP1167" s="86">
        <v>11162110</v>
      </c>
      <c r="VXQ1167" s="86">
        <v>11162110</v>
      </c>
      <c r="VXR1167" s="86">
        <v>11162110</v>
      </c>
      <c r="VXS1167" s="86">
        <v>11162110</v>
      </c>
      <c r="VXT1167" s="86">
        <v>11162110</v>
      </c>
      <c r="VXU1167" s="86">
        <v>11162110</v>
      </c>
      <c r="VXV1167" s="86">
        <v>11162110</v>
      </c>
      <c r="VXW1167" s="86">
        <v>11162110</v>
      </c>
      <c r="VXX1167" s="86">
        <v>11162110</v>
      </c>
      <c r="VXY1167" s="86">
        <v>11162110</v>
      </c>
      <c r="VXZ1167" s="86">
        <v>11162110</v>
      </c>
      <c r="VYA1167" s="86">
        <v>11162110</v>
      </c>
      <c r="VYB1167" s="86">
        <v>11162110</v>
      </c>
      <c r="VYC1167" s="86">
        <v>11162110</v>
      </c>
      <c r="VYD1167" s="86">
        <v>11162110</v>
      </c>
      <c r="VYE1167" s="86">
        <v>11162110</v>
      </c>
      <c r="VYF1167" s="86">
        <v>11162110</v>
      </c>
      <c r="VYG1167" s="86">
        <v>11162110</v>
      </c>
      <c r="VYH1167" s="86">
        <v>11162110</v>
      </c>
      <c r="VYI1167" s="86">
        <v>11162110</v>
      </c>
      <c r="VYJ1167" s="86">
        <v>11162110</v>
      </c>
      <c r="VYK1167" s="86">
        <v>11162110</v>
      </c>
      <c r="VYL1167" s="86">
        <v>11162110</v>
      </c>
      <c r="VYM1167" s="86">
        <v>11162110</v>
      </c>
      <c r="VYN1167" s="86">
        <v>11162110</v>
      </c>
      <c r="VYO1167" s="86">
        <v>11162110</v>
      </c>
      <c r="VYP1167" s="86">
        <v>11162110</v>
      </c>
      <c r="VYQ1167" s="86">
        <v>11162110</v>
      </c>
      <c r="VYR1167" s="86">
        <v>11162110</v>
      </c>
      <c r="VYS1167" s="86">
        <v>11162110</v>
      </c>
      <c r="VYT1167" s="86">
        <v>11162110</v>
      </c>
      <c r="VYU1167" s="86">
        <v>11162110</v>
      </c>
      <c r="VYV1167" s="86">
        <v>11162110</v>
      </c>
      <c r="VYW1167" s="86">
        <v>11162110</v>
      </c>
      <c r="VYX1167" s="86">
        <v>11162110</v>
      </c>
      <c r="VYY1167" s="86">
        <v>11162110</v>
      </c>
      <c r="VYZ1167" s="86">
        <v>11162110</v>
      </c>
      <c r="VZA1167" s="86">
        <v>11162110</v>
      </c>
      <c r="VZB1167" s="86">
        <v>11162110</v>
      </c>
      <c r="VZC1167" s="86">
        <v>11162110</v>
      </c>
      <c r="VZD1167" s="86">
        <v>11162110</v>
      </c>
      <c r="VZE1167" s="86">
        <v>11162110</v>
      </c>
      <c r="VZF1167" s="86">
        <v>11162110</v>
      </c>
      <c r="VZG1167" s="86">
        <v>11162110</v>
      </c>
      <c r="VZH1167" s="86">
        <v>11162110</v>
      </c>
      <c r="VZI1167" s="86">
        <v>11162110</v>
      </c>
      <c r="VZJ1167" s="86">
        <v>11162110</v>
      </c>
      <c r="VZK1167" s="86">
        <v>11162110</v>
      </c>
      <c r="VZL1167" s="86">
        <v>11162110</v>
      </c>
      <c r="VZM1167" s="86">
        <v>11162110</v>
      </c>
      <c r="VZN1167" s="86">
        <v>11162110</v>
      </c>
      <c r="VZO1167" s="86">
        <v>11162110</v>
      </c>
      <c r="VZP1167" s="86">
        <v>11162110</v>
      </c>
      <c r="VZQ1167" s="86">
        <v>11162110</v>
      </c>
      <c r="VZR1167" s="86">
        <v>11162110</v>
      </c>
      <c r="VZS1167" s="86">
        <v>11162110</v>
      </c>
      <c r="VZT1167" s="86">
        <v>11162110</v>
      </c>
      <c r="VZU1167" s="86">
        <v>11162110</v>
      </c>
      <c r="VZV1167" s="86">
        <v>11162110</v>
      </c>
      <c r="VZW1167" s="86">
        <v>11162110</v>
      </c>
      <c r="VZX1167" s="86">
        <v>11162110</v>
      </c>
      <c r="VZY1167" s="86">
        <v>11162110</v>
      </c>
      <c r="VZZ1167" s="86">
        <v>11162110</v>
      </c>
      <c r="WAA1167" s="86">
        <v>11162110</v>
      </c>
      <c r="WAB1167" s="86">
        <v>11162110</v>
      </c>
      <c r="WAC1167" s="86">
        <v>11162110</v>
      </c>
      <c r="WAD1167" s="86">
        <v>11162110</v>
      </c>
      <c r="WAE1167" s="86">
        <v>11162110</v>
      </c>
      <c r="WAF1167" s="86">
        <v>11162110</v>
      </c>
      <c r="WAG1167" s="86">
        <v>11162110</v>
      </c>
      <c r="WAH1167" s="86">
        <v>11162110</v>
      </c>
      <c r="WAI1167" s="86">
        <v>11162110</v>
      </c>
      <c r="WAJ1167" s="86">
        <v>11162110</v>
      </c>
      <c r="WAK1167" s="86">
        <v>11162110</v>
      </c>
      <c r="WAL1167" s="86">
        <v>11162110</v>
      </c>
      <c r="WAM1167" s="86">
        <v>11162110</v>
      </c>
      <c r="WAN1167" s="86">
        <v>11162110</v>
      </c>
      <c r="WAO1167" s="86">
        <v>11162110</v>
      </c>
      <c r="WAP1167" s="86">
        <v>11162110</v>
      </c>
      <c r="WAQ1167" s="86">
        <v>11162110</v>
      </c>
      <c r="WAR1167" s="86">
        <v>11162110</v>
      </c>
      <c r="WAS1167" s="86">
        <v>11162110</v>
      </c>
      <c r="WAT1167" s="86">
        <v>11162110</v>
      </c>
      <c r="WAU1167" s="86">
        <v>11162110</v>
      </c>
      <c r="WAV1167" s="86">
        <v>11162110</v>
      </c>
      <c r="WAW1167" s="86">
        <v>11162110</v>
      </c>
      <c r="WAX1167" s="86">
        <v>11162110</v>
      </c>
      <c r="WAY1167" s="86">
        <v>11162110</v>
      </c>
      <c r="WAZ1167" s="86">
        <v>11162110</v>
      </c>
      <c r="WBA1167" s="86">
        <v>11162110</v>
      </c>
      <c r="WBB1167" s="86">
        <v>11162110</v>
      </c>
      <c r="WBC1167" s="86">
        <v>11162110</v>
      </c>
      <c r="WBD1167" s="86">
        <v>11162110</v>
      </c>
      <c r="WBE1167" s="86">
        <v>11162110</v>
      </c>
      <c r="WBF1167" s="86">
        <v>11162110</v>
      </c>
      <c r="WBG1167" s="86">
        <v>11162110</v>
      </c>
      <c r="WBH1167" s="86">
        <v>11162110</v>
      </c>
      <c r="WBI1167" s="86">
        <v>11162110</v>
      </c>
      <c r="WBJ1167" s="86">
        <v>11162110</v>
      </c>
      <c r="WBK1167" s="86">
        <v>11162110</v>
      </c>
      <c r="WBL1167" s="86">
        <v>11162110</v>
      </c>
      <c r="WBM1167" s="86">
        <v>11162110</v>
      </c>
      <c r="WBN1167" s="86">
        <v>11162110</v>
      </c>
      <c r="WBO1167" s="86">
        <v>11162110</v>
      </c>
      <c r="WBP1167" s="86">
        <v>11162110</v>
      </c>
      <c r="WBQ1167" s="86">
        <v>11162110</v>
      </c>
      <c r="WBR1167" s="86">
        <v>11162110</v>
      </c>
      <c r="WBS1167" s="86">
        <v>11162110</v>
      </c>
      <c r="WBT1167" s="86">
        <v>11162110</v>
      </c>
      <c r="WBU1167" s="86">
        <v>11162110</v>
      </c>
      <c r="WBV1167" s="86">
        <v>11162110</v>
      </c>
      <c r="WBW1167" s="86">
        <v>11162110</v>
      </c>
      <c r="WBX1167" s="86">
        <v>11162110</v>
      </c>
      <c r="WBY1167" s="86">
        <v>11162110</v>
      </c>
      <c r="WBZ1167" s="86">
        <v>11162110</v>
      </c>
      <c r="WCA1167" s="86">
        <v>11162110</v>
      </c>
      <c r="WCB1167" s="86">
        <v>11162110</v>
      </c>
      <c r="WCC1167" s="86">
        <v>11162110</v>
      </c>
      <c r="WCD1167" s="86">
        <v>11162110</v>
      </c>
      <c r="WCE1167" s="86">
        <v>11162110</v>
      </c>
      <c r="WCF1167" s="86">
        <v>11162110</v>
      </c>
      <c r="WCG1167" s="86">
        <v>11162110</v>
      </c>
      <c r="WCH1167" s="86">
        <v>11162110</v>
      </c>
      <c r="WCI1167" s="86">
        <v>11162110</v>
      </c>
      <c r="WCJ1167" s="86">
        <v>11162110</v>
      </c>
      <c r="WCK1167" s="86">
        <v>11162110</v>
      </c>
      <c r="WCL1167" s="86">
        <v>11162110</v>
      </c>
      <c r="WCM1167" s="86">
        <v>11162110</v>
      </c>
      <c r="WCN1167" s="86">
        <v>11162110</v>
      </c>
      <c r="WCO1167" s="86">
        <v>11162110</v>
      </c>
      <c r="WCP1167" s="86">
        <v>11162110</v>
      </c>
      <c r="WCQ1167" s="86">
        <v>11162110</v>
      </c>
      <c r="WCR1167" s="86">
        <v>11162110</v>
      </c>
      <c r="WCS1167" s="86">
        <v>11162110</v>
      </c>
      <c r="WCT1167" s="86">
        <v>11162110</v>
      </c>
      <c r="WCU1167" s="86">
        <v>11162110</v>
      </c>
      <c r="WCV1167" s="86">
        <v>11162110</v>
      </c>
      <c r="WCW1167" s="86">
        <v>11162110</v>
      </c>
      <c r="WCX1167" s="86">
        <v>11162110</v>
      </c>
      <c r="WCY1167" s="86">
        <v>11162110</v>
      </c>
      <c r="WCZ1167" s="86">
        <v>11162110</v>
      </c>
      <c r="WDA1167" s="86">
        <v>11162110</v>
      </c>
      <c r="WDB1167" s="86">
        <v>11162110</v>
      </c>
      <c r="WDC1167" s="86">
        <v>11162110</v>
      </c>
      <c r="WDD1167" s="86">
        <v>11162110</v>
      </c>
      <c r="WDE1167" s="86">
        <v>11162110</v>
      </c>
      <c r="WDF1167" s="86">
        <v>11162110</v>
      </c>
      <c r="WDG1167" s="86">
        <v>11162110</v>
      </c>
      <c r="WDH1167" s="86">
        <v>11162110</v>
      </c>
      <c r="WDI1167" s="86">
        <v>11162110</v>
      </c>
      <c r="WDJ1167" s="86">
        <v>11162110</v>
      </c>
      <c r="WDK1167" s="86">
        <v>11162110</v>
      </c>
      <c r="WDL1167" s="86">
        <v>11162110</v>
      </c>
      <c r="WDM1167" s="86">
        <v>11162110</v>
      </c>
      <c r="WDN1167" s="86">
        <v>11162110</v>
      </c>
      <c r="WDO1167" s="86">
        <v>11162110</v>
      </c>
      <c r="WDP1167" s="86">
        <v>11162110</v>
      </c>
      <c r="WDQ1167" s="86">
        <v>11162110</v>
      </c>
      <c r="WDR1167" s="86">
        <v>11162110</v>
      </c>
      <c r="WDS1167" s="86">
        <v>11162110</v>
      </c>
      <c r="WDT1167" s="86">
        <v>11162110</v>
      </c>
      <c r="WDU1167" s="86">
        <v>11162110</v>
      </c>
      <c r="WDV1167" s="86">
        <v>11162110</v>
      </c>
      <c r="WDW1167" s="86">
        <v>11162110</v>
      </c>
      <c r="WDX1167" s="86">
        <v>11162110</v>
      </c>
      <c r="WDY1167" s="86">
        <v>11162110</v>
      </c>
      <c r="WDZ1167" s="86">
        <v>11162110</v>
      </c>
      <c r="WEA1167" s="86">
        <v>11162110</v>
      </c>
      <c r="WEB1167" s="86">
        <v>11162110</v>
      </c>
      <c r="WEC1167" s="86">
        <v>11162110</v>
      </c>
      <c r="WED1167" s="86">
        <v>11162110</v>
      </c>
      <c r="WEE1167" s="86">
        <v>11162110</v>
      </c>
      <c r="WEF1167" s="86">
        <v>11162110</v>
      </c>
      <c r="WEG1167" s="86">
        <v>11162110</v>
      </c>
      <c r="WEH1167" s="86">
        <v>11162110</v>
      </c>
      <c r="WEI1167" s="86">
        <v>11162110</v>
      </c>
      <c r="WEJ1167" s="86">
        <v>11162110</v>
      </c>
      <c r="WEK1167" s="86">
        <v>11162110</v>
      </c>
      <c r="WEL1167" s="86">
        <v>11162110</v>
      </c>
      <c r="WEM1167" s="86">
        <v>11162110</v>
      </c>
      <c r="WEN1167" s="86">
        <v>11162110</v>
      </c>
      <c r="WEO1167" s="86">
        <v>11162110</v>
      </c>
      <c r="WEP1167" s="86">
        <v>11162110</v>
      </c>
      <c r="WEQ1167" s="86">
        <v>11162110</v>
      </c>
      <c r="WER1167" s="86">
        <v>11162110</v>
      </c>
      <c r="WES1167" s="86">
        <v>11162110</v>
      </c>
      <c r="WET1167" s="86">
        <v>11162110</v>
      </c>
      <c r="WEU1167" s="86">
        <v>11162110</v>
      </c>
      <c r="WEV1167" s="86">
        <v>11162110</v>
      </c>
      <c r="WEW1167" s="86">
        <v>11162110</v>
      </c>
      <c r="WEX1167" s="86">
        <v>11162110</v>
      </c>
      <c r="WEY1167" s="86">
        <v>11162110</v>
      </c>
      <c r="WEZ1167" s="86">
        <v>11162110</v>
      </c>
      <c r="WFA1167" s="86">
        <v>11162110</v>
      </c>
      <c r="WFB1167" s="86">
        <v>11162110</v>
      </c>
      <c r="WFC1167" s="86">
        <v>11162110</v>
      </c>
      <c r="WFD1167" s="86">
        <v>11162110</v>
      </c>
      <c r="WFE1167" s="86">
        <v>11162110</v>
      </c>
      <c r="WFF1167" s="86">
        <v>11162110</v>
      </c>
      <c r="WFG1167" s="86">
        <v>11162110</v>
      </c>
      <c r="WFH1167" s="86">
        <v>11162110</v>
      </c>
      <c r="WFI1167" s="86">
        <v>11162110</v>
      </c>
      <c r="WFJ1167" s="86">
        <v>11162110</v>
      </c>
      <c r="WFK1167" s="86">
        <v>11162110</v>
      </c>
      <c r="WFL1167" s="86">
        <v>11162110</v>
      </c>
      <c r="WFM1167" s="86">
        <v>11162110</v>
      </c>
      <c r="WFN1167" s="86">
        <v>11162110</v>
      </c>
      <c r="WFO1167" s="86">
        <v>11162110</v>
      </c>
      <c r="WFP1167" s="86">
        <v>11162110</v>
      </c>
      <c r="WFQ1167" s="86">
        <v>11162110</v>
      </c>
      <c r="WFR1167" s="86">
        <v>11162110</v>
      </c>
      <c r="WFS1167" s="86">
        <v>11162110</v>
      </c>
      <c r="WFT1167" s="86">
        <v>11162110</v>
      </c>
      <c r="WFU1167" s="86">
        <v>11162110</v>
      </c>
      <c r="WFV1167" s="86">
        <v>11162110</v>
      </c>
      <c r="WFW1167" s="86">
        <v>11162110</v>
      </c>
      <c r="WFX1167" s="86">
        <v>11162110</v>
      </c>
      <c r="WFY1167" s="86">
        <v>11162110</v>
      </c>
      <c r="WFZ1167" s="86">
        <v>11162110</v>
      </c>
      <c r="WGA1167" s="86">
        <v>11162110</v>
      </c>
      <c r="WGB1167" s="86">
        <v>11162110</v>
      </c>
      <c r="WGC1167" s="86">
        <v>11162110</v>
      </c>
      <c r="WGD1167" s="86">
        <v>11162110</v>
      </c>
      <c r="WGE1167" s="86">
        <v>11162110</v>
      </c>
      <c r="WGF1167" s="86">
        <v>11162110</v>
      </c>
      <c r="WGG1167" s="86">
        <v>11162110</v>
      </c>
      <c r="WGH1167" s="86">
        <v>11162110</v>
      </c>
      <c r="WGI1167" s="86">
        <v>11162110</v>
      </c>
      <c r="WGJ1167" s="86">
        <v>11162110</v>
      </c>
      <c r="WGK1167" s="86">
        <v>11162110</v>
      </c>
      <c r="WGL1167" s="86">
        <v>11162110</v>
      </c>
      <c r="WGM1167" s="86">
        <v>11162110</v>
      </c>
      <c r="WGN1167" s="86">
        <v>11162110</v>
      </c>
      <c r="WGO1167" s="86">
        <v>11162110</v>
      </c>
      <c r="WGP1167" s="86">
        <v>11162110</v>
      </c>
      <c r="WGQ1167" s="86">
        <v>11162110</v>
      </c>
      <c r="WGR1167" s="86">
        <v>11162110</v>
      </c>
      <c r="WGS1167" s="86">
        <v>11162110</v>
      </c>
      <c r="WGT1167" s="86">
        <v>11162110</v>
      </c>
      <c r="WGU1167" s="86">
        <v>11162110</v>
      </c>
      <c r="WGV1167" s="86">
        <v>11162110</v>
      </c>
      <c r="WGW1167" s="86">
        <v>11162110</v>
      </c>
      <c r="WGX1167" s="86">
        <v>11162110</v>
      </c>
      <c r="WGY1167" s="86">
        <v>11162110</v>
      </c>
      <c r="WGZ1167" s="86">
        <v>11162110</v>
      </c>
      <c r="WHA1167" s="86">
        <v>11162110</v>
      </c>
      <c r="WHB1167" s="86">
        <v>11162110</v>
      </c>
      <c r="WHC1167" s="86">
        <v>11162110</v>
      </c>
      <c r="WHD1167" s="86">
        <v>11162110</v>
      </c>
      <c r="WHE1167" s="86">
        <v>11162110</v>
      </c>
      <c r="WHF1167" s="86">
        <v>11162110</v>
      </c>
      <c r="WHG1167" s="86">
        <v>11162110</v>
      </c>
      <c r="WHH1167" s="86">
        <v>11162110</v>
      </c>
      <c r="WHI1167" s="86">
        <v>11162110</v>
      </c>
      <c r="WHJ1167" s="86">
        <v>11162110</v>
      </c>
      <c r="WHK1167" s="86">
        <v>11162110</v>
      </c>
      <c r="WHL1167" s="86">
        <v>11162110</v>
      </c>
      <c r="WHM1167" s="86">
        <v>11162110</v>
      </c>
      <c r="WHN1167" s="86">
        <v>11162110</v>
      </c>
      <c r="WHO1167" s="86">
        <v>11162110</v>
      </c>
      <c r="WHP1167" s="86">
        <v>11162110</v>
      </c>
      <c r="WHQ1167" s="86">
        <v>11162110</v>
      </c>
      <c r="WHR1167" s="86">
        <v>11162110</v>
      </c>
      <c r="WHS1167" s="86">
        <v>11162110</v>
      </c>
      <c r="WHT1167" s="86">
        <v>11162110</v>
      </c>
      <c r="WHU1167" s="86">
        <v>11162110</v>
      </c>
      <c r="WHV1167" s="86">
        <v>11162110</v>
      </c>
      <c r="WHW1167" s="86">
        <v>11162110</v>
      </c>
      <c r="WHX1167" s="86">
        <v>11162110</v>
      </c>
      <c r="WHY1167" s="86">
        <v>11162110</v>
      </c>
      <c r="WHZ1167" s="86">
        <v>11162110</v>
      </c>
      <c r="WIA1167" s="86">
        <v>11162110</v>
      </c>
      <c r="WIB1167" s="86">
        <v>11162110</v>
      </c>
      <c r="WIC1167" s="86">
        <v>11162110</v>
      </c>
      <c r="WID1167" s="86">
        <v>11162110</v>
      </c>
      <c r="WIE1167" s="86">
        <v>11162110</v>
      </c>
      <c r="WIF1167" s="86">
        <v>11162110</v>
      </c>
      <c r="WIG1167" s="86">
        <v>11162110</v>
      </c>
      <c r="WIH1167" s="86">
        <v>11162110</v>
      </c>
      <c r="WII1167" s="86">
        <v>11162110</v>
      </c>
      <c r="WIJ1167" s="86">
        <v>11162110</v>
      </c>
      <c r="WIK1167" s="86">
        <v>11162110</v>
      </c>
      <c r="WIL1167" s="86">
        <v>11162110</v>
      </c>
      <c r="WIM1167" s="86">
        <v>11162110</v>
      </c>
      <c r="WIN1167" s="86">
        <v>11162110</v>
      </c>
      <c r="WIO1167" s="86">
        <v>11162110</v>
      </c>
      <c r="WIP1167" s="86">
        <v>11162110</v>
      </c>
      <c r="WIQ1167" s="86">
        <v>11162110</v>
      </c>
      <c r="WIR1167" s="86">
        <v>11162110</v>
      </c>
      <c r="WIS1167" s="86">
        <v>11162110</v>
      </c>
      <c r="WIT1167" s="86">
        <v>11162110</v>
      </c>
      <c r="WIU1167" s="86">
        <v>11162110</v>
      </c>
      <c r="WIV1167" s="86">
        <v>11162110</v>
      </c>
      <c r="WIW1167" s="86">
        <v>11162110</v>
      </c>
      <c r="WIX1167" s="86">
        <v>11162110</v>
      </c>
      <c r="WIY1167" s="86">
        <v>11162110</v>
      </c>
      <c r="WIZ1167" s="86">
        <v>11162110</v>
      </c>
      <c r="WJA1167" s="86">
        <v>11162110</v>
      </c>
      <c r="WJB1167" s="86">
        <v>11162110</v>
      </c>
      <c r="WJC1167" s="86">
        <v>11162110</v>
      </c>
      <c r="WJD1167" s="86">
        <v>11162110</v>
      </c>
      <c r="WJE1167" s="86">
        <v>11162110</v>
      </c>
      <c r="WJF1167" s="86">
        <v>11162110</v>
      </c>
      <c r="WJG1167" s="86">
        <v>11162110</v>
      </c>
      <c r="WJH1167" s="86">
        <v>11162110</v>
      </c>
      <c r="WJI1167" s="86">
        <v>11162110</v>
      </c>
      <c r="WJJ1167" s="86">
        <v>11162110</v>
      </c>
      <c r="WJK1167" s="86">
        <v>11162110</v>
      </c>
      <c r="WJL1167" s="86">
        <v>11162110</v>
      </c>
      <c r="WJM1167" s="86">
        <v>11162110</v>
      </c>
      <c r="WJN1167" s="86">
        <v>11162110</v>
      </c>
      <c r="WJO1167" s="86">
        <v>11162110</v>
      </c>
      <c r="WJP1167" s="86">
        <v>11162110</v>
      </c>
      <c r="WJQ1167" s="86">
        <v>11162110</v>
      </c>
      <c r="WJR1167" s="86">
        <v>11162110</v>
      </c>
      <c r="WJS1167" s="86">
        <v>11162110</v>
      </c>
      <c r="WJT1167" s="86">
        <v>11162110</v>
      </c>
      <c r="WJU1167" s="86">
        <v>11162110</v>
      </c>
      <c r="WJV1167" s="86">
        <v>11162110</v>
      </c>
      <c r="WJW1167" s="86">
        <v>11162110</v>
      </c>
      <c r="WJX1167" s="86">
        <v>11162110</v>
      </c>
      <c r="WJY1167" s="86">
        <v>11162110</v>
      </c>
      <c r="WJZ1167" s="86">
        <v>11162110</v>
      </c>
      <c r="WKA1167" s="86">
        <v>11162110</v>
      </c>
      <c r="WKB1167" s="86">
        <v>11162110</v>
      </c>
      <c r="WKC1167" s="86">
        <v>11162110</v>
      </c>
      <c r="WKD1167" s="86">
        <v>11162110</v>
      </c>
      <c r="WKE1167" s="86">
        <v>11162110</v>
      </c>
      <c r="WKF1167" s="86">
        <v>11162110</v>
      </c>
      <c r="WKG1167" s="86">
        <v>11162110</v>
      </c>
      <c r="WKH1167" s="86">
        <v>11162110</v>
      </c>
      <c r="WKI1167" s="86">
        <v>11162110</v>
      </c>
      <c r="WKJ1167" s="86">
        <v>11162110</v>
      </c>
      <c r="WKK1167" s="86">
        <v>11162110</v>
      </c>
      <c r="WKL1167" s="86">
        <v>11162110</v>
      </c>
      <c r="WKM1167" s="86">
        <v>11162110</v>
      </c>
      <c r="WKN1167" s="86">
        <v>11162110</v>
      </c>
      <c r="WKO1167" s="86">
        <v>11162110</v>
      </c>
      <c r="WKP1167" s="86">
        <v>11162110</v>
      </c>
      <c r="WKQ1167" s="86">
        <v>11162110</v>
      </c>
      <c r="WKR1167" s="86">
        <v>11162110</v>
      </c>
      <c r="WKS1167" s="86">
        <v>11162110</v>
      </c>
      <c r="WKT1167" s="86">
        <v>11162110</v>
      </c>
      <c r="WKU1167" s="86">
        <v>11162110</v>
      </c>
      <c r="WKV1167" s="86">
        <v>11162110</v>
      </c>
      <c r="WKW1167" s="86">
        <v>11162110</v>
      </c>
      <c r="WKX1167" s="86">
        <v>11162110</v>
      </c>
      <c r="WKY1167" s="86">
        <v>11162110</v>
      </c>
      <c r="WKZ1167" s="86">
        <v>11162110</v>
      </c>
      <c r="WLA1167" s="86">
        <v>11162110</v>
      </c>
      <c r="WLB1167" s="86">
        <v>11162110</v>
      </c>
      <c r="WLC1167" s="86">
        <v>11162110</v>
      </c>
      <c r="WLD1167" s="86">
        <v>11162110</v>
      </c>
      <c r="WLE1167" s="86">
        <v>11162110</v>
      </c>
      <c r="WLF1167" s="86">
        <v>11162110</v>
      </c>
      <c r="WLG1167" s="86">
        <v>11162110</v>
      </c>
      <c r="WLH1167" s="86">
        <v>11162110</v>
      </c>
      <c r="WLI1167" s="86">
        <v>11162110</v>
      </c>
      <c r="WLJ1167" s="86">
        <v>11162110</v>
      </c>
      <c r="WLK1167" s="86">
        <v>11162110</v>
      </c>
      <c r="WLL1167" s="86">
        <v>11162110</v>
      </c>
      <c r="WLM1167" s="86">
        <v>11162110</v>
      </c>
      <c r="WLN1167" s="86">
        <v>11162110</v>
      </c>
      <c r="WLO1167" s="86">
        <v>11162110</v>
      </c>
      <c r="WLP1167" s="86">
        <v>11162110</v>
      </c>
      <c r="WLQ1167" s="86">
        <v>11162110</v>
      </c>
      <c r="WLR1167" s="86">
        <v>11162110</v>
      </c>
      <c r="WLS1167" s="86">
        <v>11162110</v>
      </c>
      <c r="WLT1167" s="86">
        <v>11162110</v>
      </c>
      <c r="WLU1167" s="86">
        <v>11162110</v>
      </c>
      <c r="WLV1167" s="86">
        <v>11162110</v>
      </c>
      <c r="WLW1167" s="86">
        <v>11162110</v>
      </c>
      <c r="WLX1167" s="86">
        <v>11162110</v>
      </c>
      <c r="WLY1167" s="86">
        <v>11162110</v>
      </c>
      <c r="WLZ1167" s="86">
        <v>11162110</v>
      </c>
      <c r="WMA1167" s="86">
        <v>11162110</v>
      </c>
      <c r="WMB1167" s="86">
        <v>11162110</v>
      </c>
      <c r="WMC1167" s="86">
        <v>11162110</v>
      </c>
      <c r="WMD1167" s="86">
        <v>11162110</v>
      </c>
      <c r="WME1167" s="86">
        <v>11162110</v>
      </c>
      <c r="WMF1167" s="86">
        <v>11162110</v>
      </c>
      <c r="WMG1167" s="86">
        <v>11162110</v>
      </c>
      <c r="WMH1167" s="86">
        <v>11162110</v>
      </c>
      <c r="WMI1167" s="86">
        <v>11162110</v>
      </c>
      <c r="WMJ1167" s="86">
        <v>11162110</v>
      </c>
      <c r="WMK1167" s="86">
        <v>11162110</v>
      </c>
      <c r="WML1167" s="86">
        <v>11162110</v>
      </c>
      <c r="WMM1167" s="86">
        <v>11162110</v>
      </c>
      <c r="WMN1167" s="86">
        <v>11162110</v>
      </c>
      <c r="WMO1167" s="86">
        <v>11162110</v>
      </c>
      <c r="WMP1167" s="86">
        <v>11162110</v>
      </c>
      <c r="WMQ1167" s="86">
        <v>11162110</v>
      </c>
      <c r="WMR1167" s="86">
        <v>11162110</v>
      </c>
      <c r="WMS1167" s="86">
        <v>11162110</v>
      </c>
      <c r="WMT1167" s="86">
        <v>11162110</v>
      </c>
      <c r="WMU1167" s="86">
        <v>11162110</v>
      </c>
      <c r="WMV1167" s="86">
        <v>11162110</v>
      </c>
      <c r="WMW1167" s="86">
        <v>11162110</v>
      </c>
      <c r="WMX1167" s="86">
        <v>11162110</v>
      </c>
      <c r="WMY1167" s="86">
        <v>11162110</v>
      </c>
      <c r="WMZ1167" s="86">
        <v>11162110</v>
      </c>
      <c r="WNA1167" s="86">
        <v>11162110</v>
      </c>
      <c r="WNB1167" s="86">
        <v>11162110</v>
      </c>
      <c r="WNC1167" s="86">
        <v>11162110</v>
      </c>
      <c r="WND1167" s="86">
        <v>11162110</v>
      </c>
      <c r="WNE1167" s="86">
        <v>11162110</v>
      </c>
      <c r="WNF1167" s="86">
        <v>11162110</v>
      </c>
      <c r="WNG1167" s="86">
        <v>11162110</v>
      </c>
      <c r="WNH1167" s="86">
        <v>11162110</v>
      </c>
      <c r="WNI1167" s="86">
        <v>11162110</v>
      </c>
      <c r="WNJ1167" s="86">
        <v>11162110</v>
      </c>
      <c r="WNK1167" s="86">
        <v>11162110</v>
      </c>
      <c r="WNL1167" s="86">
        <v>11162110</v>
      </c>
      <c r="WNM1167" s="86">
        <v>11162110</v>
      </c>
      <c r="WNN1167" s="86">
        <v>11162110</v>
      </c>
      <c r="WNO1167" s="86">
        <v>11162110</v>
      </c>
      <c r="WNP1167" s="86">
        <v>11162110</v>
      </c>
      <c r="WNQ1167" s="86">
        <v>11162110</v>
      </c>
      <c r="WNR1167" s="86">
        <v>11162110</v>
      </c>
      <c r="WNS1167" s="86">
        <v>11162110</v>
      </c>
      <c r="WNT1167" s="86">
        <v>11162110</v>
      </c>
      <c r="WNU1167" s="86">
        <v>11162110</v>
      </c>
      <c r="WNV1167" s="86">
        <v>11162110</v>
      </c>
      <c r="WNW1167" s="86">
        <v>11162110</v>
      </c>
      <c r="WNX1167" s="86">
        <v>11162110</v>
      </c>
      <c r="WNY1167" s="86">
        <v>11162110</v>
      </c>
      <c r="WNZ1167" s="86">
        <v>11162110</v>
      </c>
      <c r="WOA1167" s="86">
        <v>11162110</v>
      </c>
      <c r="WOB1167" s="86">
        <v>11162110</v>
      </c>
      <c r="WOC1167" s="86">
        <v>11162110</v>
      </c>
      <c r="WOD1167" s="86">
        <v>11162110</v>
      </c>
      <c r="WOE1167" s="86">
        <v>11162110</v>
      </c>
      <c r="WOF1167" s="86">
        <v>11162110</v>
      </c>
      <c r="WOG1167" s="86">
        <v>11162110</v>
      </c>
      <c r="WOH1167" s="86">
        <v>11162110</v>
      </c>
      <c r="WOI1167" s="86">
        <v>11162110</v>
      </c>
      <c r="WOJ1167" s="86">
        <v>11162110</v>
      </c>
      <c r="WOK1167" s="86">
        <v>11162110</v>
      </c>
      <c r="WOL1167" s="86">
        <v>11162110</v>
      </c>
      <c r="WOM1167" s="86">
        <v>11162110</v>
      </c>
      <c r="WON1167" s="86">
        <v>11162110</v>
      </c>
      <c r="WOO1167" s="86">
        <v>11162110</v>
      </c>
      <c r="WOP1167" s="86">
        <v>11162110</v>
      </c>
      <c r="WOQ1167" s="86">
        <v>11162110</v>
      </c>
      <c r="WOR1167" s="86">
        <v>11162110</v>
      </c>
      <c r="WOS1167" s="86">
        <v>11162110</v>
      </c>
      <c r="WOT1167" s="86">
        <v>11162110</v>
      </c>
      <c r="WOU1167" s="86">
        <v>11162110</v>
      </c>
      <c r="WOV1167" s="86">
        <v>11162110</v>
      </c>
      <c r="WOW1167" s="86">
        <v>11162110</v>
      </c>
      <c r="WOX1167" s="86">
        <v>11162110</v>
      </c>
      <c r="WOY1167" s="86">
        <v>11162110</v>
      </c>
      <c r="WOZ1167" s="86">
        <v>11162110</v>
      </c>
      <c r="WPA1167" s="86">
        <v>11162110</v>
      </c>
      <c r="WPB1167" s="86">
        <v>11162110</v>
      </c>
      <c r="WPC1167" s="86">
        <v>11162110</v>
      </c>
      <c r="WPD1167" s="86">
        <v>11162110</v>
      </c>
      <c r="WPE1167" s="86">
        <v>11162110</v>
      </c>
      <c r="WPF1167" s="86">
        <v>11162110</v>
      </c>
      <c r="WPG1167" s="86">
        <v>11162110</v>
      </c>
      <c r="WPH1167" s="86">
        <v>11162110</v>
      </c>
      <c r="WPI1167" s="86">
        <v>11162110</v>
      </c>
      <c r="WPJ1167" s="86">
        <v>11162110</v>
      </c>
      <c r="WPK1167" s="86">
        <v>11162110</v>
      </c>
      <c r="WPL1167" s="86">
        <v>11162110</v>
      </c>
      <c r="WPM1167" s="86">
        <v>11162110</v>
      </c>
      <c r="WPN1167" s="86">
        <v>11162110</v>
      </c>
      <c r="WPO1167" s="86">
        <v>11162110</v>
      </c>
      <c r="WPP1167" s="86">
        <v>11162110</v>
      </c>
      <c r="WPQ1167" s="86">
        <v>11162110</v>
      </c>
      <c r="WPR1167" s="86">
        <v>11162110</v>
      </c>
      <c r="WPS1167" s="86">
        <v>11162110</v>
      </c>
      <c r="WPT1167" s="86">
        <v>11162110</v>
      </c>
      <c r="WPU1167" s="86">
        <v>11162110</v>
      </c>
      <c r="WPV1167" s="86">
        <v>11162110</v>
      </c>
      <c r="WPW1167" s="86">
        <v>11162110</v>
      </c>
      <c r="WPX1167" s="86">
        <v>11162110</v>
      </c>
      <c r="WPY1167" s="86">
        <v>11162110</v>
      </c>
      <c r="WPZ1167" s="86">
        <v>11162110</v>
      </c>
      <c r="WQA1167" s="86">
        <v>11162110</v>
      </c>
      <c r="WQB1167" s="86">
        <v>11162110</v>
      </c>
      <c r="WQC1167" s="86">
        <v>11162110</v>
      </c>
      <c r="WQD1167" s="86">
        <v>11162110</v>
      </c>
      <c r="WQE1167" s="86">
        <v>11162110</v>
      </c>
      <c r="WQF1167" s="86">
        <v>11162110</v>
      </c>
      <c r="WQG1167" s="86">
        <v>11162110</v>
      </c>
      <c r="WQH1167" s="86">
        <v>11162110</v>
      </c>
      <c r="WQI1167" s="86">
        <v>11162110</v>
      </c>
      <c r="WQJ1167" s="86">
        <v>11162110</v>
      </c>
      <c r="WQK1167" s="86">
        <v>11162110</v>
      </c>
      <c r="WQL1167" s="86">
        <v>11162110</v>
      </c>
      <c r="WQM1167" s="86">
        <v>11162110</v>
      </c>
      <c r="WQN1167" s="86">
        <v>11162110</v>
      </c>
      <c r="WQO1167" s="86">
        <v>11162110</v>
      </c>
      <c r="WQP1167" s="86">
        <v>11162110</v>
      </c>
      <c r="WQQ1167" s="86">
        <v>11162110</v>
      </c>
      <c r="WQR1167" s="86">
        <v>11162110</v>
      </c>
      <c r="WQS1167" s="86">
        <v>11162110</v>
      </c>
      <c r="WQT1167" s="86">
        <v>11162110</v>
      </c>
      <c r="WQU1167" s="86">
        <v>11162110</v>
      </c>
      <c r="WQV1167" s="86">
        <v>11162110</v>
      </c>
      <c r="WQW1167" s="86">
        <v>11162110</v>
      </c>
      <c r="WQX1167" s="86">
        <v>11162110</v>
      </c>
      <c r="WQY1167" s="86">
        <v>11162110</v>
      </c>
      <c r="WQZ1167" s="86">
        <v>11162110</v>
      </c>
      <c r="WRA1167" s="86">
        <v>11162110</v>
      </c>
      <c r="WRB1167" s="86">
        <v>11162110</v>
      </c>
      <c r="WRC1167" s="86">
        <v>11162110</v>
      </c>
      <c r="WRD1167" s="86">
        <v>11162110</v>
      </c>
      <c r="WRE1167" s="86">
        <v>11162110</v>
      </c>
      <c r="WRF1167" s="86">
        <v>11162110</v>
      </c>
      <c r="WRG1167" s="86">
        <v>11162110</v>
      </c>
      <c r="WRH1167" s="86">
        <v>11162110</v>
      </c>
      <c r="WRI1167" s="86">
        <v>11162110</v>
      </c>
      <c r="WRJ1167" s="86">
        <v>11162110</v>
      </c>
      <c r="WRK1167" s="86">
        <v>11162110</v>
      </c>
      <c r="WRL1167" s="86">
        <v>11162110</v>
      </c>
      <c r="WRM1167" s="86">
        <v>11162110</v>
      </c>
      <c r="WRN1167" s="86">
        <v>11162110</v>
      </c>
      <c r="WRO1167" s="86">
        <v>11162110</v>
      </c>
      <c r="WRP1167" s="86">
        <v>11162110</v>
      </c>
      <c r="WRQ1167" s="86">
        <v>11162110</v>
      </c>
      <c r="WRR1167" s="86">
        <v>11162110</v>
      </c>
      <c r="WRS1167" s="86">
        <v>11162110</v>
      </c>
      <c r="WRT1167" s="86">
        <v>11162110</v>
      </c>
      <c r="WRU1167" s="86">
        <v>11162110</v>
      </c>
      <c r="WRV1167" s="86">
        <v>11162110</v>
      </c>
      <c r="WRW1167" s="86">
        <v>11162110</v>
      </c>
      <c r="WRX1167" s="86">
        <v>11162110</v>
      </c>
      <c r="WRY1167" s="86">
        <v>11162110</v>
      </c>
      <c r="WRZ1167" s="86">
        <v>11162110</v>
      </c>
      <c r="WSA1167" s="86">
        <v>11162110</v>
      </c>
      <c r="WSB1167" s="86">
        <v>11162110</v>
      </c>
      <c r="WSC1167" s="86">
        <v>11162110</v>
      </c>
      <c r="WSD1167" s="86">
        <v>11162110</v>
      </c>
      <c r="WSE1167" s="86">
        <v>11162110</v>
      </c>
      <c r="WSF1167" s="86">
        <v>11162110</v>
      </c>
      <c r="WSG1167" s="86">
        <v>11162110</v>
      </c>
      <c r="WSH1167" s="86">
        <v>11162110</v>
      </c>
      <c r="WSI1167" s="86">
        <v>11162110</v>
      </c>
      <c r="WSJ1167" s="86">
        <v>11162110</v>
      </c>
      <c r="WSK1167" s="86">
        <v>11162110</v>
      </c>
      <c r="WSL1167" s="86">
        <v>11162110</v>
      </c>
      <c r="WSM1167" s="86">
        <v>11162110</v>
      </c>
      <c r="WSN1167" s="86">
        <v>11162110</v>
      </c>
      <c r="WSO1167" s="86">
        <v>11162110</v>
      </c>
      <c r="WSP1167" s="86">
        <v>11162110</v>
      </c>
      <c r="WSQ1167" s="86">
        <v>11162110</v>
      </c>
      <c r="WSR1167" s="86">
        <v>11162110</v>
      </c>
      <c r="WSS1167" s="86">
        <v>11162110</v>
      </c>
      <c r="WST1167" s="86">
        <v>11162110</v>
      </c>
      <c r="WSU1167" s="86">
        <v>11162110</v>
      </c>
      <c r="WSV1167" s="86">
        <v>11162110</v>
      </c>
      <c r="WSW1167" s="86">
        <v>11162110</v>
      </c>
      <c r="WSX1167" s="86">
        <v>11162110</v>
      </c>
      <c r="WSY1167" s="86">
        <v>11162110</v>
      </c>
      <c r="WSZ1167" s="86">
        <v>11162110</v>
      </c>
      <c r="WTA1167" s="86">
        <v>11162110</v>
      </c>
      <c r="WTB1167" s="86">
        <v>11162110</v>
      </c>
      <c r="WTC1167" s="86">
        <v>11162110</v>
      </c>
      <c r="WTD1167" s="86">
        <v>11162110</v>
      </c>
      <c r="WTE1167" s="86">
        <v>11162110</v>
      </c>
      <c r="WTF1167" s="86">
        <v>11162110</v>
      </c>
      <c r="WTG1167" s="86">
        <v>11162110</v>
      </c>
      <c r="WTH1167" s="86">
        <v>11162110</v>
      </c>
      <c r="WTI1167" s="86">
        <v>11162110</v>
      </c>
      <c r="WTJ1167" s="86">
        <v>11162110</v>
      </c>
      <c r="WTK1167" s="86">
        <v>11162110</v>
      </c>
      <c r="WTL1167" s="86">
        <v>11162110</v>
      </c>
      <c r="WTM1167" s="86">
        <v>11162110</v>
      </c>
      <c r="WTN1167" s="86">
        <v>11162110</v>
      </c>
      <c r="WTO1167" s="86">
        <v>11162110</v>
      </c>
      <c r="WTP1167" s="86">
        <v>11162110</v>
      </c>
      <c r="WTQ1167" s="86">
        <v>11162110</v>
      </c>
      <c r="WTR1167" s="86">
        <v>11162110</v>
      </c>
      <c r="WTS1167" s="86">
        <v>11162110</v>
      </c>
      <c r="WTT1167" s="86">
        <v>11162110</v>
      </c>
      <c r="WTU1167" s="86">
        <v>11162110</v>
      </c>
      <c r="WTV1167" s="86">
        <v>11162110</v>
      </c>
      <c r="WTW1167" s="86">
        <v>11162110</v>
      </c>
      <c r="WTX1167" s="86">
        <v>11162110</v>
      </c>
      <c r="WTY1167" s="86">
        <v>11162110</v>
      </c>
      <c r="WTZ1167" s="86">
        <v>11162110</v>
      </c>
      <c r="WUA1167" s="86">
        <v>11162110</v>
      </c>
      <c r="WUB1167" s="86">
        <v>11162110</v>
      </c>
      <c r="WUC1167" s="86">
        <v>11162110</v>
      </c>
      <c r="WUD1167" s="86">
        <v>11162110</v>
      </c>
      <c r="WUE1167" s="86">
        <v>11162110</v>
      </c>
      <c r="WUF1167" s="86">
        <v>11162110</v>
      </c>
      <c r="WUG1167" s="86">
        <v>11162110</v>
      </c>
      <c r="WUH1167" s="86">
        <v>11162110</v>
      </c>
      <c r="WUI1167" s="86">
        <v>11162110</v>
      </c>
      <c r="WUJ1167" s="86">
        <v>11162110</v>
      </c>
      <c r="WUK1167" s="86">
        <v>11162110</v>
      </c>
      <c r="WUL1167" s="86">
        <v>11162110</v>
      </c>
      <c r="WUM1167" s="86">
        <v>11162110</v>
      </c>
      <c r="WUN1167" s="86">
        <v>11162110</v>
      </c>
      <c r="WUO1167" s="86">
        <v>11162110</v>
      </c>
      <c r="WUP1167" s="86">
        <v>11162110</v>
      </c>
      <c r="WUQ1167" s="86">
        <v>11162110</v>
      </c>
      <c r="WUR1167" s="86">
        <v>11162110</v>
      </c>
      <c r="WUS1167" s="86">
        <v>11162110</v>
      </c>
      <c r="WUT1167" s="86">
        <v>11162110</v>
      </c>
      <c r="WUU1167" s="86">
        <v>11162110</v>
      </c>
      <c r="WUV1167" s="86">
        <v>11162110</v>
      </c>
      <c r="WUW1167" s="86">
        <v>11162110</v>
      </c>
      <c r="WUX1167" s="86">
        <v>11162110</v>
      </c>
      <c r="WUY1167" s="86">
        <v>11162110</v>
      </c>
      <c r="WUZ1167" s="86">
        <v>11162110</v>
      </c>
      <c r="WVA1167" s="86">
        <v>11162110</v>
      </c>
      <c r="WVB1167" s="86">
        <v>11162110</v>
      </c>
      <c r="WVC1167" s="86">
        <v>11162110</v>
      </c>
      <c r="WVD1167" s="86">
        <v>11162110</v>
      </c>
      <c r="WVE1167" s="86">
        <v>11162110</v>
      </c>
      <c r="WVF1167" s="86">
        <v>11162110</v>
      </c>
      <c r="WVG1167" s="86">
        <v>11162110</v>
      </c>
      <c r="WVH1167" s="86">
        <v>11162110</v>
      </c>
      <c r="WVI1167" s="86">
        <v>11162110</v>
      </c>
      <c r="WVJ1167" s="86">
        <v>11162110</v>
      </c>
      <c r="WVK1167" s="86">
        <v>11162110</v>
      </c>
      <c r="WVL1167" s="86">
        <v>11162110</v>
      </c>
      <c r="WVM1167" s="86">
        <v>11162110</v>
      </c>
      <c r="WVN1167" s="86">
        <v>11162110</v>
      </c>
      <c r="WVO1167" s="86">
        <v>11162110</v>
      </c>
      <c r="WVP1167" s="86">
        <v>11162110</v>
      </c>
      <c r="WVQ1167" s="86">
        <v>11162110</v>
      </c>
      <c r="WVR1167" s="86">
        <v>11162110</v>
      </c>
      <c r="WVS1167" s="86">
        <v>11162110</v>
      </c>
      <c r="WVT1167" s="86">
        <v>11162110</v>
      </c>
      <c r="WVU1167" s="86">
        <v>11162110</v>
      </c>
      <c r="WVV1167" s="86">
        <v>11162110</v>
      </c>
      <c r="WVW1167" s="86">
        <v>11162110</v>
      </c>
      <c r="WVX1167" s="86">
        <v>11162110</v>
      </c>
      <c r="WVY1167" s="86">
        <v>11162110</v>
      </c>
      <c r="WVZ1167" s="86">
        <v>11162110</v>
      </c>
      <c r="WWA1167" s="86">
        <v>11162110</v>
      </c>
      <c r="WWB1167" s="86">
        <v>11162110</v>
      </c>
      <c r="WWC1167" s="86">
        <v>11162110</v>
      </c>
      <c r="WWD1167" s="86">
        <v>11162110</v>
      </c>
      <c r="WWE1167" s="86">
        <v>11162110</v>
      </c>
      <c r="WWF1167" s="86">
        <v>11162110</v>
      </c>
      <c r="WWG1167" s="86">
        <v>11162110</v>
      </c>
      <c r="WWH1167" s="86">
        <v>11162110</v>
      </c>
      <c r="WWI1167" s="86">
        <v>11162110</v>
      </c>
      <c r="WWJ1167" s="86">
        <v>11162110</v>
      </c>
      <c r="WWK1167" s="86">
        <v>11162110</v>
      </c>
      <c r="WWL1167" s="86">
        <v>11162110</v>
      </c>
      <c r="WWM1167" s="86">
        <v>11162110</v>
      </c>
      <c r="WWN1167" s="86">
        <v>11162110</v>
      </c>
      <c r="WWO1167" s="86">
        <v>11162110</v>
      </c>
      <c r="WWP1167" s="86">
        <v>11162110</v>
      </c>
      <c r="WWQ1167" s="86">
        <v>11162110</v>
      </c>
      <c r="WWR1167" s="86">
        <v>11162110</v>
      </c>
      <c r="WWS1167" s="86">
        <v>11162110</v>
      </c>
      <c r="WWT1167" s="86">
        <v>11162110</v>
      </c>
      <c r="WWU1167" s="86">
        <v>11162110</v>
      </c>
      <c r="WWV1167" s="86">
        <v>11162110</v>
      </c>
      <c r="WWW1167" s="86">
        <v>11162110</v>
      </c>
      <c r="WWX1167" s="86">
        <v>11162110</v>
      </c>
      <c r="WWY1167" s="86">
        <v>11162110</v>
      </c>
      <c r="WWZ1167" s="86">
        <v>11162110</v>
      </c>
      <c r="WXA1167" s="86">
        <v>11162110</v>
      </c>
      <c r="WXB1167" s="86">
        <v>11162110</v>
      </c>
      <c r="WXC1167" s="86">
        <v>11162110</v>
      </c>
      <c r="WXD1167" s="86">
        <v>11162110</v>
      </c>
      <c r="WXE1167" s="86">
        <v>11162110</v>
      </c>
      <c r="WXF1167" s="86">
        <v>11162110</v>
      </c>
      <c r="WXG1167" s="86">
        <v>11162110</v>
      </c>
      <c r="WXH1167" s="86">
        <v>11162110</v>
      </c>
      <c r="WXI1167" s="86">
        <v>11162110</v>
      </c>
      <c r="WXJ1167" s="86">
        <v>11162110</v>
      </c>
      <c r="WXK1167" s="86">
        <v>11162110</v>
      </c>
      <c r="WXL1167" s="86">
        <v>11162110</v>
      </c>
      <c r="WXM1167" s="86">
        <v>11162110</v>
      </c>
      <c r="WXN1167" s="86">
        <v>11162110</v>
      </c>
      <c r="WXO1167" s="86">
        <v>11162110</v>
      </c>
      <c r="WXP1167" s="86">
        <v>11162110</v>
      </c>
      <c r="WXQ1167" s="86">
        <v>11162110</v>
      </c>
      <c r="WXR1167" s="86">
        <v>11162110</v>
      </c>
      <c r="WXS1167" s="86">
        <v>11162110</v>
      </c>
      <c r="WXT1167" s="86">
        <v>11162110</v>
      </c>
      <c r="WXU1167" s="86">
        <v>11162110</v>
      </c>
      <c r="WXV1167" s="86">
        <v>11162110</v>
      </c>
      <c r="WXW1167" s="86">
        <v>11162110</v>
      </c>
      <c r="WXX1167" s="86">
        <v>11162110</v>
      </c>
      <c r="WXY1167" s="86">
        <v>11162110</v>
      </c>
      <c r="WXZ1167" s="86">
        <v>11162110</v>
      </c>
      <c r="WYA1167" s="86">
        <v>11162110</v>
      </c>
      <c r="WYB1167" s="86">
        <v>11162110</v>
      </c>
      <c r="WYC1167" s="86">
        <v>11162110</v>
      </c>
      <c r="WYD1167" s="86">
        <v>11162110</v>
      </c>
      <c r="WYE1167" s="86">
        <v>11162110</v>
      </c>
      <c r="WYF1167" s="86">
        <v>11162110</v>
      </c>
      <c r="WYG1167" s="86">
        <v>11162110</v>
      </c>
      <c r="WYH1167" s="86">
        <v>11162110</v>
      </c>
      <c r="WYI1167" s="86">
        <v>11162110</v>
      </c>
      <c r="WYJ1167" s="86">
        <v>11162110</v>
      </c>
      <c r="WYK1167" s="86">
        <v>11162110</v>
      </c>
      <c r="WYL1167" s="86">
        <v>11162110</v>
      </c>
      <c r="WYM1167" s="86">
        <v>11162110</v>
      </c>
      <c r="WYN1167" s="86">
        <v>11162110</v>
      </c>
      <c r="WYO1167" s="86">
        <v>11162110</v>
      </c>
      <c r="WYP1167" s="86">
        <v>11162110</v>
      </c>
      <c r="WYQ1167" s="86">
        <v>11162110</v>
      </c>
      <c r="WYR1167" s="86">
        <v>11162110</v>
      </c>
      <c r="WYS1167" s="86">
        <v>11162110</v>
      </c>
      <c r="WYT1167" s="86">
        <v>11162110</v>
      </c>
      <c r="WYU1167" s="86">
        <v>11162110</v>
      </c>
      <c r="WYV1167" s="86">
        <v>11162110</v>
      </c>
      <c r="WYW1167" s="86">
        <v>11162110</v>
      </c>
      <c r="WYX1167" s="86">
        <v>11162110</v>
      </c>
      <c r="WYY1167" s="86">
        <v>11162110</v>
      </c>
      <c r="WYZ1167" s="86">
        <v>11162110</v>
      </c>
      <c r="WZA1167" s="86">
        <v>11162110</v>
      </c>
      <c r="WZB1167" s="86">
        <v>11162110</v>
      </c>
      <c r="WZC1167" s="86">
        <v>11162110</v>
      </c>
      <c r="WZD1167" s="86">
        <v>11162110</v>
      </c>
      <c r="WZE1167" s="86">
        <v>11162110</v>
      </c>
      <c r="WZF1167" s="86">
        <v>11162110</v>
      </c>
      <c r="WZG1167" s="86">
        <v>11162110</v>
      </c>
      <c r="WZH1167" s="86">
        <v>11162110</v>
      </c>
      <c r="WZI1167" s="86">
        <v>11162110</v>
      </c>
      <c r="WZJ1167" s="86">
        <v>11162110</v>
      </c>
      <c r="WZK1167" s="86">
        <v>11162110</v>
      </c>
      <c r="WZL1167" s="86">
        <v>11162110</v>
      </c>
      <c r="WZM1167" s="86">
        <v>11162110</v>
      </c>
      <c r="WZN1167" s="86">
        <v>11162110</v>
      </c>
      <c r="WZO1167" s="86">
        <v>11162110</v>
      </c>
      <c r="WZP1167" s="86">
        <v>11162110</v>
      </c>
      <c r="WZQ1167" s="86">
        <v>11162110</v>
      </c>
      <c r="WZR1167" s="86">
        <v>11162110</v>
      </c>
      <c r="WZS1167" s="86">
        <v>11162110</v>
      </c>
      <c r="WZT1167" s="86">
        <v>11162110</v>
      </c>
      <c r="WZU1167" s="86">
        <v>11162110</v>
      </c>
      <c r="WZV1167" s="86">
        <v>11162110</v>
      </c>
      <c r="WZW1167" s="86">
        <v>11162110</v>
      </c>
      <c r="WZX1167" s="86">
        <v>11162110</v>
      </c>
      <c r="WZY1167" s="86">
        <v>11162110</v>
      </c>
      <c r="WZZ1167" s="86">
        <v>11162110</v>
      </c>
      <c r="XAA1167" s="86">
        <v>11162110</v>
      </c>
      <c r="XAB1167" s="86">
        <v>11162110</v>
      </c>
      <c r="XAC1167" s="86">
        <v>11162110</v>
      </c>
      <c r="XAD1167" s="86">
        <v>11162110</v>
      </c>
      <c r="XAE1167" s="86">
        <v>11162110</v>
      </c>
      <c r="XAF1167" s="86">
        <v>11162110</v>
      </c>
      <c r="XAG1167" s="86">
        <v>11162110</v>
      </c>
      <c r="XAH1167" s="86">
        <v>11162110</v>
      </c>
      <c r="XAI1167" s="86">
        <v>11162110</v>
      </c>
      <c r="XAJ1167" s="86">
        <v>11162110</v>
      </c>
      <c r="XAK1167" s="86">
        <v>11162110</v>
      </c>
      <c r="XAL1167" s="86">
        <v>11162110</v>
      </c>
      <c r="XAM1167" s="86">
        <v>11162110</v>
      </c>
      <c r="XAN1167" s="86">
        <v>11162110</v>
      </c>
      <c r="XAO1167" s="86">
        <v>11162110</v>
      </c>
      <c r="XAP1167" s="86">
        <v>11162110</v>
      </c>
      <c r="XAQ1167" s="86">
        <v>11162110</v>
      </c>
      <c r="XAR1167" s="86">
        <v>11162110</v>
      </c>
      <c r="XAS1167" s="86">
        <v>11162110</v>
      </c>
      <c r="XAT1167" s="86">
        <v>11162110</v>
      </c>
      <c r="XAU1167" s="86">
        <v>11162110</v>
      </c>
      <c r="XAV1167" s="86">
        <v>11162110</v>
      </c>
      <c r="XAW1167" s="86">
        <v>11162110</v>
      </c>
      <c r="XAX1167" s="86">
        <v>11162110</v>
      </c>
      <c r="XAY1167" s="86">
        <v>11162110</v>
      </c>
      <c r="XAZ1167" s="86">
        <v>11162110</v>
      </c>
      <c r="XBA1167" s="86">
        <v>11162110</v>
      </c>
      <c r="XBB1167" s="86">
        <v>11162110</v>
      </c>
      <c r="XBC1167" s="86">
        <v>11162110</v>
      </c>
      <c r="XBD1167" s="86">
        <v>11162110</v>
      </c>
      <c r="XBE1167" s="86">
        <v>11162110</v>
      </c>
      <c r="XBF1167" s="86">
        <v>11162110</v>
      </c>
      <c r="XBG1167" s="86">
        <v>11162110</v>
      </c>
      <c r="XBH1167" s="86">
        <v>11162110</v>
      </c>
      <c r="XBI1167" s="86">
        <v>11162110</v>
      </c>
      <c r="XBJ1167" s="86">
        <v>11162110</v>
      </c>
      <c r="XBK1167" s="86">
        <v>11162110</v>
      </c>
      <c r="XBL1167" s="86">
        <v>11162110</v>
      </c>
      <c r="XBM1167" s="86">
        <v>11162110</v>
      </c>
      <c r="XBN1167" s="86">
        <v>11162110</v>
      </c>
      <c r="XBO1167" s="86">
        <v>11162110</v>
      </c>
      <c r="XBP1167" s="86">
        <v>11162110</v>
      </c>
      <c r="XBQ1167" s="86">
        <v>11162110</v>
      </c>
      <c r="XBR1167" s="86">
        <v>11162110</v>
      </c>
      <c r="XBS1167" s="86">
        <v>11162110</v>
      </c>
      <c r="XBT1167" s="86">
        <v>11162110</v>
      </c>
      <c r="XBU1167" s="86">
        <v>11162110</v>
      </c>
      <c r="XBV1167" s="86">
        <v>11162110</v>
      </c>
      <c r="XBW1167" s="86">
        <v>11162110</v>
      </c>
      <c r="XBX1167" s="86">
        <v>11162110</v>
      </c>
      <c r="XBY1167" s="86">
        <v>11162110</v>
      </c>
      <c r="XBZ1167" s="86">
        <v>11162110</v>
      </c>
      <c r="XCA1167" s="86">
        <v>11162110</v>
      </c>
      <c r="XCB1167" s="86">
        <v>11162110</v>
      </c>
      <c r="XCC1167" s="86">
        <v>11162110</v>
      </c>
      <c r="XCD1167" s="86">
        <v>11162110</v>
      </c>
      <c r="XCE1167" s="86">
        <v>11162110</v>
      </c>
      <c r="XCF1167" s="86">
        <v>11162110</v>
      </c>
      <c r="XCG1167" s="86">
        <v>11162110</v>
      </c>
      <c r="XCH1167" s="86">
        <v>11162110</v>
      </c>
      <c r="XCI1167" s="86">
        <v>11162110</v>
      </c>
      <c r="XCJ1167" s="86">
        <v>11162110</v>
      </c>
      <c r="XCK1167" s="86">
        <v>11162110</v>
      </c>
      <c r="XCL1167" s="86">
        <v>11162110</v>
      </c>
      <c r="XCM1167" s="86">
        <v>11162110</v>
      </c>
      <c r="XCN1167" s="86">
        <v>11162110</v>
      </c>
      <c r="XCO1167" s="86">
        <v>11162110</v>
      </c>
      <c r="XCP1167" s="86">
        <v>11162110</v>
      </c>
      <c r="XCQ1167" s="86">
        <v>11162110</v>
      </c>
      <c r="XCR1167" s="86">
        <v>11162110</v>
      </c>
      <c r="XCS1167" s="86">
        <v>11162110</v>
      </c>
      <c r="XCT1167" s="86">
        <v>11162110</v>
      </c>
      <c r="XCU1167" s="86">
        <v>11162110</v>
      </c>
      <c r="XCV1167" s="86">
        <v>11162110</v>
      </c>
      <c r="XCW1167" s="86">
        <v>11162110</v>
      </c>
      <c r="XCX1167" s="86">
        <v>11162110</v>
      </c>
      <c r="XCY1167" s="86">
        <v>11162110</v>
      </c>
      <c r="XCZ1167" s="86">
        <v>11162110</v>
      </c>
      <c r="XDA1167" s="86">
        <v>11162110</v>
      </c>
      <c r="XDB1167" s="86">
        <v>11162110</v>
      </c>
      <c r="XDC1167" s="86">
        <v>11162110</v>
      </c>
      <c r="XDD1167" s="86">
        <v>11162110</v>
      </c>
      <c r="XDE1167" s="86">
        <v>11162110</v>
      </c>
      <c r="XDF1167" s="86">
        <v>11162110</v>
      </c>
      <c r="XDG1167" s="86">
        <v>11162110</v>
      </c>
      <c r="XDH1167" s="86">
        <v>11162110</v>
      </c>
      <c r="XDI1167" s="86">
        <v>11162110</v>
      </c>
      <c r="XDJ1167" s="86">
        <v>11162110</v>
      </c>
      <c r="XDK1167" s="86">
        <v>11162110</v>
      </c>
      <c r="XDL1167" s="86">
        <v>11162110</v>
      </c>
      <c r="XDM1167" s="86">
        <v>11162110</v>
      </c>
      <c r="XDN1167" s="86">
        <v>11162110</v>
      </c>
      <c r="XDO1167" s="86">
        <v>11162110</v>
      </c>
      <c r="XDP1167" s="86">
        <v>11162110</v>
      </c>
      <c r="XDQ1167" s="86">
        <v>11162110</v>
      </c>
      <c r="XDR1167" s="86">
        <v>11162110</v>
      </c>
      <c r="XDS1167" s="86">
        <v>11162110</v>
      </c>
      <c r="XDT1167" s="86">
        <v>11162110</v>
      </c>
      <c r="XDU1167" s="86">
        <v>11162110</v>
      </c>
      <c r="XDV1167" s="86">
        <v>11162110</v>
      </c>
      <c r="XDW1167" s="86">
        <v>11162110</v>
      </c>
      <c r="XDX1167" s="86">
        <v>11162110</v>
      </c>
      <c r="XDY1167" s="86">
        <v>11162110</v>
      </c>
      <c r="XDZ1167" s="86">
        <v>11162110</v>
      </c>
      <c r="XEA1167" s="86">
        <v>11162110</v>
      </c>
      <c r="XEB1167" s="86">
        <v>11162110</v>
      </c>
      <c r="XEC1167" s="86">
        <v>11162110</v>
      </c>
      <c r="XED1167" s="86">
        <v>11162110</v>
      </c>
      <c r="XEE1167" s="86">
        <v>11162110</v>
      </c>
      <c r="XEF1167" s="86">
        <v>11162110</v>
      </c>
      <c r="XEG1167" s="86">
        <v>11162110</v>
      </c>
      <c r="XEH1167" s="86">
        <v>11162110</v>
      </c>
      <c r="XEI1167" s="86">
        <v>11162110</v>
      </c>
      <c r="XEJ1167" s="86">
        <v>11162110</v>
      </c>
      <c r="XEK1167" s="86">
        <v>11162110</v>
      </c>
      <c r="XEL1167" s="86">
        <v>11162110</v>
      </c>
      <c r="XEM1167" s="86">
        <v>11162110</v>
      </c>
      <c r="XEN1167" s="86">
        <v>11162110</v>
      </c>
      <c r="XEO1167" s="86">
        <v>11162110</v>
      </c>
      <c r="XEP1167" s="86">
        <v>11162110</v>
      </c>
      <c r="XEQ1167" s="86">
        <v>11162110</v>
      </c>
      <c r="XER1167" s="86">
        <v>11162110</v>
      </c>
      <c r="XES1167" s="86">
        <v>11162110</v>
      </c>
      <c r="XET1167" s="86">
        <v>11162110</v>
      </c>
      <c r="XEU1167" s="86">
        <v>11162110</v>
      </c>
      <c r="XEV1167" s="86">
        <v>11162110</v>
      </c>
      <c r="XEW1167" s="86">
        <v>11162110</v>
      </c>
      <c r="XEX1167" s="86">
        <v>11162110</v>
      </c>
      <c r="XEY1167" s="86">
        <v>11162110</v>
      </c>
      <c r="XEZ1167" s="86">
        <v>11162110</v>
      </c>
      <c r="XFA1167" s="86">
        <v>11162110</v>
      </c>
      <c r="XFB1167" s="86">
        <v>11162110</v>
      </c>
      <c r="XFC1167" s="86">
        <v>11162110</v>
      </c>
      <c r="XFD1167" s="86">
        <v>11162110</v>
      </c>
    </row>
    <row r="1168" spans="1:16384" ht="13.5" customHeight="1" x14ac:dyDescent="0.25">
      <c r="A1168" s="81">
        <v>11162111</v>
      </c>
      <c r="B1168" s="69" t="str">
        <f t="shared" ca="1" si="40"/>
        <v>Malla</v>
      </c>
      <c r="C1168" s="81" t="s">
        <v>1449</v>
      </c>
      <c r="D1168" s="81">
        <v>5</v>
      </c>
      <c r="E1168" s="71">
        <v>30000</v>
      </c>
      <c r="F1168" s="70">
        <f t="shared" ca="1" si="41"/>
        <v>150000</v>
      </c>
      <c r="G1168" s="45"/>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c r="AK1168" s="86"/>
      <c r="AL1168" s="86"/>
      <c r="AM1168" s="86"/>
      <c r="AN1168" s="86"/>
      <c r="AO1168" s="86"/>
      <c r="AP1168" s="86"/>
      <c r="AQ1168" s="86"/>
      <c r="AR1168" s="86"/>
      <c r="AS1168" s="86"/>
      <c r="AT1168" s="86"/>
      <c r="AU1168" s="86"/>
      <c r="AV1168" s="86"/>
      <c r="AW1168" s="86"/>
      <c r="AX1168" s="86"/>
      <c r="AY1168" s="86"/>
      <c r="AZ1168" s="86"/>
      <c r="BA1168" s="86"/>
      <c r="BB1168" s="86"/>
      <c r="BC1168" s="86"/>
      <c r="BD1168" s="86"/>
      <c r="BE1168" s="86"/>
      <c r="BF1168" s="86"/>
      <c r="BG1168" s="86"/>
      <c r="BH1168" s="86"/>
      <c r="BI1168" s="86"/>
      <c r="BJ1168" s="86"/>
      <c r="BK1168" s="86"/>
      <c r="BL1168" s="86"/>
      <c r="BM1168" s="86"/>
      <c r="BN1168" s="86"/>
      <c r="BO1168" s="86"/>
      <c r="BP1168" s="86"/>
      <c r="BQ1168" s="86"/>
      <c r="BR1168" s="86"/>
      <c r="BS1168" s="86"/>
      <c r="BT1168" s="86"/>
      <c r="BU1168" s="86"/>
      <c r="BV1168" s="86"/>
      <c r="BW1168" s="86"/>
      <c r="BX1168" s="86"/>
      <c r="BY1168" s="86"/>
      <c r="BZ1168" s="86"/>
      <c r="CA1168" s="86"/>
      <c r="CB1168" s="86"/>
      <c r="CC1168" s="86"/>
      <c r="CD1168" s="86"/>
      <c r="CE1168" s="86"/>
      <c r="CF1168" s="86"/>
      <c r="CG1168" s="86"/>
      <c r="CH1168" s="86"/>
      <c r="CI1168" s="86"/>
      <c r="CJ1168" s="86"/>
      <c r="CK1168" s="86"/>
      <c r="CL1168" s="86"/>
      <c r="CM1168" s="86"/>
      <c r="CN1168" s="86"/>
      <c r="CO1168" s="86"/>
      <c r="CP1168" s="86"/>
      <c r="CQ1168" s="86"/>
      <c r="CR1168" s="86"/>
      <c r="CS1168" s="86"/>
      <c r="CT1168" s="86"/>
      <c r="CU1168" s="86"/>
      <c r="CV1168" s="86"/>
      <c r="CW1168" s="86"/>
      <c r="CX1168" s="86"/>
      <c r="CY1168" s="86"/>
      <c r="CZ1168" s="86"/>
      <c r="DA1168" s="86"/>
      <c r="DB1168" s="86"/>
      <c r="DC1168" s="86"/>
      <c r="DD1168" s="86"/>
      <c r="DE1168" s="86"/>
      <c r="DF1168" s="86"/>
      <c r="DG1168" s="86"/>
      <c r="DH1168" s="86"/>
      <c r="DI1168" s="86"/>
      <c r="DJ1168" s="86"/>
      <c r="DK1168" s="86"/>
      <c r="DL1168" s="86"/>
      <c r="DM1168" s="86"/>
      <c r="DN1168" s="86"/>
      <c r="DO1168" s="86"/>
      <c r="DP1168" s="86"/>
      <c r="DQ1168" s="86"/>
      <c r="DR1168" s="86"/>
      <c r="DS1168" s="86"/>
      <c r="DT1168" s="86"/>
      <c r="DU1168" s="86"/>
      <c r="DV1168" s="86"/>
      <c r="DW1168" s="86"/>
      <c r="DX1168" s="86"/>
      <c r="DY1168" s="86"/>
      <c r="DZ1168" s="86"/>
      <c r="EA1168" s="86"/>
      <c r="EB1168" s="86"/>
      <c r="EC1168" s="86"/>
      <c r="ED1168" s="86"/>
      <c r="EE1168" s="86"/>
      <c r="EF1168" s="86"/>
      <c r="EG1168" s="86"/>
      <c r="EH1168" s="86"/>
      <c r="EI1168" s="86"/>
      <c r="EJ1168" s="86"/>
      <c r="EK1168" s="86"/>
      <c r="EL1168" s="86"/>
      <c r="EM1168" s="86"/>
      <c r="EN1168" s="86"/>
      <c r="EO1168" s="86"/>
      <c r="EP1168" s="86"/>
      <c r="EQ1168" s="86"/>
      <c r="ER1168" s="86"/>
      <c r="ES1168" s="86"/>
      <c r="ET1168" s="86"/>
      <c r="EU1168" s="86"/>
      <c r="EV1168" s="86"/>
      <c r="EW1168" s="86"/>
      <c r="EX1168" s="86"/>
      <c r="EY1168" s="86"/>
      <c r="EZ1168" s="86"/>
      <c r="FA1168" s="86"/>
      <c r="FB1168" s="86"/>
      <c r="FC1168" s="86"/>
      <c r="FD1168" s="86"/>
      <c r="FE1168" s="86"/>
      <c r="FF1168" s="86"/>
      <c r="FG1168" s="86"/>
      <c r="FH1168" s="86"/>
      <c r="FI1168" s="86"/>
      <c r="FJ1168" s="86"/>
      <c r="FK1168" s="86"/>
      <c r="FL1168" s="86"/>
      <c r="FM1168" s="86"/>
      <c r="FN1168" s="86"/>
      <c r="FO1168" s="86"/>
      <c r="FP1168" s="86"/>
      <c r="FQ1168" s="86"/>
      <c r="FR1168" s="86"/>
      <c r="FS1168" s="86"/>
      <c r="FT1168" s="86"/>
      <c r="FU1168" s="86"/>
      <c r="FV1168" s="86"/>
      <c r="FW1168" s="86"/>
      <c r="FX1168" s="86"/>
      <c r="FY1168" s="86"/>
      <c r="FZ1168" s="86"/>
      <c r="GA1168" s="86"/>
      <c r="GB1168" s="86"/>
      <c r="GC1168" s="86"/>
      <c r="GD1168" s="86"/>
      <c r="GE1168" s="86"/>
      <c r="GF1168" s="86"/>
      <c r="GG1168" s="86"/>
      <c r="GH1168" s="86"/>
      <c r="GI1168" s="86"/>
      <c r="GJ1168" s="86"/>
      <c r="GK1168" s="86"/>
      <c r="GL1168" s="86"/>
      <c r="GM1168" s="86"/>
      <c r="GN1168" s="86"/>
      <c r="GO1168" s="86"/>
      <c r="GP1168" s="86"/>
      <c r="GQ1168" s="86"/>
      <c r="GR1168" s="86"/>
      <c r="GS1168" s="86"/>
      <c r="GT1168" s="86"/>
      <c r="GU1168" s="86"/>
      <c r="GV1168" s="86"/>
      <c r="GW1168" s="86"/>
      <c r="GX1168" s="86"/>
      <c r="GY1168" s="86"/>
      <c r="GZ1168" s="86"/>
      <c r="HA1168" s="86"/>
      <c r="HB1168" s="86"/>
      <c r="HC1168" s="86"/>
      <c r="HD1168" s="86"/>
      <c r="HE1168" s="86"/>
      <c r="HF1168" s="86"/>
      <c r="HG1168" s="86"/>
      <c r="HH1168" s="86"/>
      <c r="HI1168" s="86"/>
      <c r="HJ1168" s="86"/>
      <c r="HK1168" s="86"/>
      <c r="HL1168" s="86"/>
      <c r="HM1168" s="86"/>
      <c r="HN1168" s="86"/>
      <c r="HO1168" s="86"/>
      <c r="HP1168" s="86"/>
      <c r="HQ1168" s="86"/>
      <c r="HR1168" s="86"/>
      <c r="HS1168" s="86"/>
      <c r="HT1168" s="86"/>
      <c r="HU1168" s="86"/>
      <c r="HV1168" s="86"/>
      <c r="HW1168" s="86"/>
      <c r="HX1168" s="86"/>
      <c r="HY1168" s="86"/>
      <c r="HZ1168" s="86"/>
      <c r="IA1168" s="86"/>
      <c r="IB1168" s="86"/>
      <c r="IC1168" s="86"/>
      <c r="ID1168" s="86"/>
      <c r="IE1168" s="86"/>
      <c r="IF1168" s="86"/>
      <c r="IG1168" s="86"/>
      <c r="IH1168" s="86"/>
      <c r="II1168" s="86"/>
      <c r="IJ1168" s="86"/>
      <c r="IK1168" s="86"/>
      <c r="IL1168" s="86"/>
      <c r="IM1168" s="86"/>
      <c r="IN1168" s="86"/>
      <c r="IO1168" s="86"/>
      <c r="IP1168" s="86"/>
      <c r="IQ1168" s="86"/>
      <c r="IR1168" s="86"/>
      <c r="IS1168" s="86"/>
      <c r="IT1168" s="86"/>
      <c r="IU1168" s="86"/>
      <c r="IV1168" s="86"/>
      <c r="IW1168" s="86"/>
      <c r="IX1168" s="86"/>
      <c r="IY1168" s="86"/>
      <c r="IZ1168" s="86"/>
      <c r="JA1168" s="86"/>
      <c r="JB1168" s="86"/>
      <c r="JC1168" s="86"/>
      <c r="JD1168" s="86"/>
      <c r="JE1168" s="86"/>
      <c r="JF1168" s="86"/>
      <c r="JG1168" s="86"/>
      <c r="JH1168" s="86"/>
      <c r="JI1168" s="86"/>
      <c r="JJ1168" s="86"/>
      <c r="JK1168" s="86"/>
      <c r="JL1168" s="86"/>
      <c r="JM1168" s="86"/>
      <c r="JN1168" s="86"/>
      <c r="JO1168" s="86"/>
      <c r="JP1168" s="86"/>
      <c r="JQ1168" s="86"/>
      <c r="JR1168" s="86"/>
      <c r="JS1168" s="86"/>
      <c r="JT1168" s="86"/>
      <c r="JU1168" s="86"/>
      <c r="JV1168" s="86"/>
      <c r="JW1168" s="86"/>
      <c r="JX1168" s="86"/>
      <c r="JY1168" s="86"/>
      <c r="JZ1168" s="86"/>
      <c r="KA1168" s="86"/>
      <c r="KB1168" s="86"/>
      <c r="KC1168" s="86"/>
      <c r="KD1168" s="86"/>
      <c r="KE1168" s="86"/>
      <c r="KF1168" s="86"/>
      <c r="KG1168" s="86"/>
      <c r="KH1168" s="86"/>
      <c r="KI1168" s="86"/>
      <c r="KJ1168" s="86"/>
      <c r="KK1168" s="86"/>
      <c r="KL1168" s="86"/>
      <c r="KM1168" s="86"/>
      <c r="KN1168" s="86"/>
      <c r="KO1168" s="86"/>
      <c r="KP1168" s="86"/>
      <c r="KQ1168" s="86"/>
      <c r="KR1168" s="86"/>
      <c r="KS1168" s="86"/>
      <c r="KT1168" s="86"/>
      <c r="KU1168" s="86"/>
      <c r="KV1168" s="86"/>
      <c r="KW1168" s="86"/>
      <c r="KX1168" s="86"/>
      <c r="KY1168" s="86"/>
      <c r="KZ1168" s="86"/>
      <c r="LA1168" s="86"/>
      <c r="LB1168" s="86"/>
      <c r="LC1168" s="86"/>
      <c r="LD1168" s="86"/>
      <c r="LE1168" s="86"/>
      <c r="LF1168" s="86"/>
      <c r="LG1168" s="86"/>
      <c r="LH1168" s="86"/>
      <c r="LI1168" s="86"/>
      <c r="LJ1168" s="86"/>
      <c r="LK1168" s="86"/>
      <c r="LL1168" s="86"/>
      <c r="LM1168" s="86"/>
      <c r="LN1168" s="86"/>
      <c r="LO1168" s="86"/>
      <c r="LP1168" s="86"/>
      <c r="LQ1168" s="86"/>
      <c r="LR1168" s="86"/>
      <c r="LS1168" s="86"/>
      <c r="LT1168" s="86"/>
      <c r="LU1168" s="86"/>
      <c r="LV1168" s="86"/>
      <c r="LW1168" s="86"/>
      <c r="LX1168" s="86"/>
      <c r="LY1168" s="86"/>
      <c r="LZ1168" s="86"/>
      <c r="MA1168" s="86"/>
      <c r="MB1168" s="86"/>
      <c r="MC1168" s="86"/>
      <c r="MD1168" s="86"/>
      <c r="ME1168" s="86"/>
      <c r="MF1168" s="86"/>
      <c r="MG1168" s="86"/>
      <c r="MH1168" s="86"/>
      <c r="MI1168" s="86"/>
      <c r="MJ1168" s="86"/>
      <c r="MK1168" s="86"/>
      <c r="ML1168" s="86"/>
      <c r="MM1168" s="86"/>
      <c r="MN1168" s="86"/>
      <c r="MO1168" s="86"/>
      <c r="MP1168" s="86"/>
      <c r="MQ1168" s="86"/>
      <c r="MR1168" s="86"/>
      <c r="MS1168" s="86"/>
      <c r="MT1168" s="86"/>
      <c r="MU1168" s="86"/>
      <c r="MV1168" s="86"/>
      <c r="MW1168" s="86"/>
      <c r="MX1168" s="86"/>
      <c r="MY1168" s="86"/>
      <c r="MZ1168" s="86"/>
      <c r="NA1168" s="86"/>
      <c r="NB1168" s="86"/>
      <c r="NC1168" s="86"/>
      <c r="ND1168" s="86"/>
      <c r="NE1168" s="86"/>
      <c r="NF1168" s="86"/>
      <c r="NG1168" s="86"/>
      <c r="NH1168" s="86"/>
      <c r="NI1168" s="86"/>
      <c r="NJ1168" s="86"/>
      <c r="NK1168" s="86"/>
      <c r="NL1168" s="86"/>
      <c r="NM1168" s="86"/>
      <c r="NN1168" s="86"/>
      <c r="NO1168" s="86"/>
      <c r="NP1168" s="86"/>
      <c r="NQ1168" s="86"/>
      <c r="NR1168" s="86"/>
      <c r="NS1168" s="86"/>
      <c r="NT1168" s="86"/>
      <c r="NU1168" s="86"/>
      <c r="NV1168" s="86"/>
      <c r="NW1168" s="86"/>
      <c r="NX1168" s="86"/>
      <c r="NY1168" s="86"/>
      <c r="NZ1168" s="86"/>
      <c r="OA1168" s="86"/>
      <c r="OB1168" s="86"/>
      <c r="OC1168" s="86"/>
      <c r="OD1168" s="86"/>
      <c r="OE1168" s="86"/>
      <c r="OF1168" s="86"/>
      <c r="OG1168" s="86"/>
      <c r="OH1168" s="86"/>
      <c r="OI1168" s="86"/>
      <c r="OJ1168" s="86"/>
      <c r="OK1168" s="86"/>
      <c r="OL1168" s="86"/>
      <c r="OM1168" s="86"/>
      <c r="ON1168" s="86"/>
      <c r="OO1168" s="86"/>
      <c r="OP1168" s="86"/>
      <c r="OQ1168" s="86"/>
      <c r="OR1168" s="86"/>
      <c r="OS1168" s="86"/>
      <c r="OT1168" s="86"/>
      <c r="OU1168" s="86"/>
      <c r="OV1168" s="86"/>
      <c r="OW1168" s="86"/>
      <c r="OX1168" s="86"/>
      <c r="OY1168" s="86"/>
      <c r="OZ1168" s="86"/>
      <c r="PA1168" s="86"/>
      <c r="PB1168" s="86"/>
      <c r="PC1168" s="86"/>
      <c r="PD1168" s="86"/>
      <c r="PE1168" s="86"/>
      <c r="PF1168" s="86"/>
      <c r="PG1168" s="86"/>
      <c r="PH1168" s="86"/>
      <c r="PI1168" s="86"/>
      <c r="PJ1168" s="86"/>
      <c r="PK1168" s="86"/>
      <c r="PL1168" s="86"/>
      <c r="PM1168" s="86"/>
      <c r="PN1168" s="86"/>
      <c r="PO1168" s="86"/>
      <c r="PP1168" s="86"/>
      <c r="PQ1168" s="86"/>
      <c r="PR1168" s="86"/>
      <c r="PS1168" s="86"/>
      <c r="PT1168" s="86"/>
      <c r="PU1168" s="86"/>
      <c r="PV1168" s="86"/>
      <c r="PW1168" s="86"/>
      <c r="PX1168" s="86"/>
      <c r="PY1168" s="86"/>
      <c r="PZ1168" s="86"/>
      <c r="QA1168" s="86"/>
      <c r="QB1168" s="86"/>
      <c r="QC1168" s="86"/>
      <c r="QD1168" s="86"/>
      <c r="QE1168" s="86"/>
      <c r="QF1168" s="86"/>
      <c r="QG1168" s="86"/>
      <c r="QH1168" s="86"/>
      <c r="QI1168" s="86"/>
      <c r="QJ1168" s="86"/>
      <c r="QK1168" s="86"/>
      <c r="QL1168" s="86"/>
      <c r="QM1168" s="86"/>
      <c r="QN1168" s="86"/>
      <c r="QO1168" s="86"/>
      <c r="QP1168" s="86"/>
      <c r="QQ1168" s="86"/>
      <c r="QR1168" s="86"/>
      <c r="QS1168" s="86"/>
      <c r="QT1168" s="86"/>
      <c r="QU1168" s="86"/>
      <c r="QV1168" s="86"/>
      <c r="QW1168" s="86"/>
      <c r="QX1168" s="86"/>
      <c r="QY1168" s="86"/>
      <c r="QZ1168" s="86"/>
      <c r="RA1168" s="86"/>
      <c r="RB1168" s="86"/>
      <c r="RC1168" s="86"/>
      <c r="RD1168" s="86"/>
      <c r="RE1168" s="86"/>
      <c r="RF1168" s="86"/>
      <c r="RG1168" s="86"/>
      <c r="RH1168" s="86"/>
      <c r="RI1168" s="86"/>
      <c r="RJ1168" s="86"/>
      <c r="RK1168" s="86"/>
      <c r="RL1168" s="86"/>
      <c r="RM1168" s="86"/>
      <c r="RN1168" s="86"/>
      <c r="RO1168" s="86"/>
      <c r="RP1168" s="86"/>
      <c r="RQ1168" s="86"/>
      <c r="RR1168" s="86"/>
      <c r="RS1168" s="86"/>
      <c r="RT1168" s="86"/>
      <c r="RU1168" s="86"/>
      <c r="RV1168" s="86"/>
      <c r="RW1168" s="86"/>
      <c r="RX1168" s="86"/>
      <c r="RY1168" s="86"/>
      <c r="RZ1168" s="86"/>
      <c r="SA1168" s="86"/>
      <c r="SB1168" s="86"/>
      <c r="SC1168" s="86"/>
      <c r="SD1168" s="86"/>
      <c r="SE1168" s="86"/>
      <c r="SF1168" s="86"/>
      <c r="SG1168" s="86"/>
      <c r="SH1168" s="86"/>
      <c r="SI1168" s="86"/>
      <c r="SJ1168" s="86"/>
      <c r="SK1168" s="86"/>
      <c r="SL1168" s="86"/>
      <c r="SM1168" s="86"/>
      <c r="SN1168" s="86"/>
      <c r="SO1168" s="86"/>
      <c r="SP1168" s="86"/>
      <c r="SQ1168" s="86"/>
      <c r="SR1168" s="86"/>
      <c r="SS1168" s="86"/>
      <c r="ST1168" s="86"/>
      <c r="SU1168" s="86"/>
      <c r="SV1168" s="86"/>
      <c r="SW1168" s="86"/>
      <c r="SX1168" s="86"/>
      <c r="SY1168" s="86"/>
      <c r="SZ1168" s="86"/>
      <c r="TA1168" s="86"/>
      <c r="TB1168" s="86"/>
      <c r="TC1168" s="86"/>
      <c r="TD1168" s="86"/>
      <c r="TE1168" s="86"/>
      <c r="TF1168" s="86"/>
      <c r="TG1168" s="86"/>
      <c r="TH1168" s="86"/>
      <c r="TI1168" s="86"/>
      <c r="TJ1168" s="86"/>
      <c r="TK1168" s="86"/>
      <c r="TL1168" s="86"/>
      <c r="TM1168" s="86"/>
      <c r="TN1168" s="86"/>
      <c r="TO1168" s="86"/>
      <c r="TP1168" s="86"/>
      <c r="TQ1168" s="86"/>
      <c r="TR1168" s="86"/>
      <c r="TS1168" s="86"/>
      <c r="TT1168" s="86"/>
      <c r="TU1168" s="86"/>
      <c r="TV1168" s="86"/>
      <c r="TW1168" s="86"/>
      <c r="TX1168" s="86"/>
      <c r="TY1168" s="86"/>
      <c r="TZ1168" s="86"/>
      <c r="UA1168" s="86"/>
      <c r="UB1168" s="86"/>
      <c r="UC1168" s="86"/>
      <c r="UD1168" s="86"/>
      <c r="UE1168" s="86"/>
      <c r="UF1168" s="86"/>
      <c r="UG1168" s="86"/>
      <c r="UH1168" s="86"/>
      <c r="UI1168" s="86"/>
      <c r="UJ1168" s="86"/>
      <c r="UK1168" s="86"/>
      <c r="UL1168" s="86"/>
      <c r="UM1168" s="86"/>
      <c r="UN1168" s="86"/>
      <c r="UO1168" s="86"/>
      <c r="UP1168" s="86"/>
      <c r="UQ1168" s="86"/>
      <c r="UR1168" s="86"/>
      <c r="US1168" s="86"/>
      <c r="UT1168" s="86"/>
      <c r="UU1168" s="86"/>
      <c r="UV1168" s="86"/>
      <c r="UW1168" s="86"/>
      <c r="UX1168" s="86"/>
      <c r="UY1168" s="86"/>
      <c r="UZ1168" s="86"/>
      <c r="VA1168" s="86"/>
      <c r="VB1168" s="86"/>
      <c r="VC1168" s="86"/>
      <c r="VD1168" s="86"/>
      <c r="VE1168" s="86"/>
      <c r="VF1168" s="86"/>
      <c r="VG1168" s="86"/>
      <c r="VH1168" s="86"/>
      <c r="VI1168" s="86"/>
      <c r="VJ1168" s="86"/>
      <c r="VK1168" s="86"/>
      <c r="VL1168" s="86"/>
      <c r="VM1168" s="86"/>
      <c r="VN1168" s="86"/>
      <c r="VO1168" s="86"/>
      <c r="VP1168" s="86"/>
      <c r="VQ1168" s="86"/>
      <c r="VR1168" s="86"/>
      <c r="VS1168" s="86"/>
      <c r="VT1168" s="86"/>
      <c r="VU1168" s="86"/>
      <c r="VV1168" s="86"/>
      <c r="VW1168" s="86"/>
      <c r="VX1168" s="86"/>
      <c r="VY1168" s="86"/>
      <c r="VZ1168" s="86"/>
      <c r="WA1168" s="86"/>
      <c r="WB1168" s="86"/>
      <c r="WC1168" s="86"/>
      <c r="WD1168" s="86"/>
      <c r="WE1168" s="86"/>
      <c r="WF1168" s="86"/>
      <c r="WG1168" s="86"/>
      <c r="WH1168" s="86"/>
      <c r="WI1168" s="86"/>
      <c r="WJ1168" s="86"/>
      <c r="WK1168" s="86"/>
      <c r="WL1168" s="86"/>
      <c r="WM1168" s="86"/>
      <c r="WN1168" s="86"/>
      <c r="WO1168" s="86"/>
      <c r="WP1168" s="86"/>
      <c r="WQ1168" s="86"/>
      <c r="WR1168" s="86"/>
      <c r="WS1168" s="86"/>
      <c r="WT1168" s="86"/>
      <c r="WU1168" s="86"/>
      <c r="WV1168" s="86"/>
      <c r="WW1168" s="86"/>
      <c r="WX1168" s="86"/>
      <c r="WY1168" s="86"/>
      <c r="WZ1168" s="86"/>
      <c r="XA1168" s="86"/>
      <c r="XB1168" s="86"/>
      <c r="XC1168" s="86"/>
      <c r="XD1168" s="86"/>
      <c r="XE1168" s="86"/>
      <c r="XF1168" s="86"/>
      <c r="XG1168" s="86"/>
      <c r="XH1168" s="86"/>
      <c r="XI1168" s="86"/>
      <c r="XJ1168" s="86"/>
      <c r="XK1168" s="86"/>
      <c r="XL1168" s="86"/>
      <c r="XM1168" s="86"/>
      <c r="XN1168" s="86"/>
      <c r="XO1168" s="86"/>
      <c r="XP1168" s="86"/>
      <c r="XQ1168" s="86"/>
      <c r="XR1168" s="86"/>
      <c r="XS1168" s="86"/>
      <c r="XT1168" s="86"/>
      <c r="XU1168" s="86"/>
      <c r="XV1168" s="86"/>
      <c r="XW1168" s="86"/>
      <c r="XX1168" s="86"/>
      <c r="XY1168" s="86"/>
      <c r="XZ1168" s="86"/>
      <c r="YA1168" s="86"/>
      <c r="YB1168" s="86"/>
      <c r="YC1168" s="86"/>
      <c r="YD1168" s="86"/>
      <c r="YE1168" s="86"/>
      <c r="YF1168" s="86"/>
      <c r="YG1168" s="86"/>
      <c r="YH1168" s="86"/>
      <c r="YI1168" s="86"/>
      <c r="YJ1168" s="86"/>
      <c r="YK1168" s="86"/>
      <c r="YL1168" s="86"/>
      <c r="YM1168" s="86"/>
      <c r="YN1168" s="86"/>
      <c r="YO1168" s="86"/>
      <c r="YP1168" s="86"/>
      <c r="YQ1168" s="86"/>
      <c r="YR1168" s="86"/>
      <c r="YS1168" s="86"/>
      <c r="YT1168" s="86"/>
      <c r="YU1168" s="86"/>
      <c r="YV1168" s="86"/>
      <c r="YW1168" s="86"/>
      <c r="YX1168" s="86"/>
      <c r="YY1168" s="86"/>
      <c r="YZ1168" s="86"/>
      <c r="ZA1168" s="86"/>
      <c r="ZB1168" s="86"/>
      <c r="ZC1168" s="86"/>
      <c r="ZD1168" s="86"/>
      <c r="ZE1168" s="86"/>
      <c r="ZF1168" s="86"/>
      <c r="ZG1168" s="86"/>
      <c r="ZH1168" s="86"/>
      <c r="ZI1168" s="86"/>
      <c r="ZJ1168" s="86"/>
      <c r="ZK1168" s="86"/>
      <c r="ZL1168" s="86"/>
      <c r="ZM1168" s="86"/>
      <c r="ZN1168" s="86"/>
      <c r="ZO1168" s="86"/>
      <c r="ZP1168" s="86"/>
      <c r="ZQ1168" s="86"/>
      <c r="ZR1168" s="86"/>
      <c r="ZS1168" s="86"/>
      <c r="ZT1168" s="86"/>
      <c r="ZU1168" s="86"/>
      <c r="ZV1168" s="86"/>
      <c r="ZW1168" s="86"/>
      <c r="ZX1168" s="86"/>
      <c r="ZY1168" s="86"/>
      <c r="ZZ1168" s="86"/>
      <c r="AAA1168" s="86"/>
      <c r="AAB1168" s="86"/>
      <c r="AAC1168" s="86"/>
      <c r="AAD1168" s="86"/>
      <c r="AAE1168" s="86"/>
      <c r="AAF1168" s="86"/>
      <c r="AAG1168" s="86"/>
      <c r="AAH1168" s="86"/>
      <c r="AAI1168" s="86"/>
      <c r="AAJ1168" s="86"/>
      <c r="AAK1168" s="86"/>
      <c r="AAL1168" s="86"/>
      <c r="AAM1168" s="86"/>
      <c r="AAN1168" s="86"/>
      <c r="AAO1168" s="86"/>
      <c r="AAP1168" s="86"/>
      <c r="AAQ1168" s="86"/>
      <c r="AAR1168" s="86"/>
      <c r="AAS1168" s="86"/>
      <c r="AAT1168" s="86"/>
      <c r="AAU1168" s="86"/>
      <c r="AAV1168" s="86"/>
      <c r="AAW1168" s="86"/>
      <c r="AAX1168" s="86"/>
      <c r="AAY1168" s="86"/>
      <c r="AAZ1168" s="86"/>
      <c r="ABA1168" s="86"/>
      <c r="ABB1168" s="86"/>
      <c r="ABC1168" s="86"/>
      <c r="ABD1168" s="86"/>
      <c r="ABE1168" s="86"/>
      <c r="ABF1168" s="86"/>
      <c r="ABG1168" s="86"/>
      <c r="ABH1168" s="86"/>
      <c r="ABI1168" s="86"/>
      <c r="ABJ1168" s="86"/>
      <c r="ABK1168" s="86"/>
      <c r="ABL1168" s="86"/>
      <c r="ABM1168" s="86"/>
      <c r="ABN1168" s="86"/>
      <c r="ABO1168" s="86"/>
      <c r="ABP1168" s="86"/>
      <c r="ABQ1168" s="86"/>
      <c r="ABR1168" s="86"/>
      <c r="ABS1168" s="86"/>
      <c r="ABT1168" s="86"/>
      <c r="ABU1168" s="86"/>
      <c r="ABV1168" s="86"/>
      <c r="ABW1168" s="86"/>
      <c r="ABX1168" s="86"/>
      <c r="ABY1168" s="86"/>
      <c r="ABZ1168" s="86"/>
      <c r="ACA1168" s="86"/>
      <c r="ACB1168" s="86"/>
      <c r="ACC1168" s="86"/>
      <c r="ACD1168" s="86"/>
      <c r="ACE1168" s="86"/>
      <c r="ACF1168" s="86"/>
      <c r="ACG1168" s="86"/>
      <c r="ACH1168" s="86"/>
      <c r="ACI1168" s="86"/>
      <c r="ACJ1168" s="86"/>
      <c r="ACK1168" s="86"/>
      <c r="ACL1168" s="86"/>
      <c r="ACM1168" s="86"/>
      <c r="ACN1168" s="86"/>
      <c r="ACO1168" s="86"/>
      <c r="ACP1168" s="86"/>
      <c r="ACQ1168" s="86"/>
      <c r="ACR1168" s="86"/>
      <c r="ACS1168" s="86"/>
      <c r="ACT1168" s="86"/>
      <c r="ACU1168" s="86"/>
      <c r="ACV1168" s="86"/>
      <c r="ACW1168" s="86"/>
      <c r="ACX1168" s="86"/>
      <c r="ACY1168" s="86"/>
      <c r="ACZ1168" s="86"/>
      <c r="ADA1168" s="86"/>
      <c r="ADB1168" s="86"/>
      <c r="ADC1168" s="86"/>
      <c r="ADD1168" s="86"/>
      <c r="ADE1168" s="86"/>
      <c r="ADF1168" s="86"/>
      <c r="ADG1168" s="86"/>
      <c r="ADH1168" s="86"/>
      <c r="ADI1168" s="86"/>
      <c r="ADJ1168" s="86"/>
      <c r="ADK1168" s="86"/>
      <c r="ADL1168" s="86"/>
      <c r="ADM1168" s="86"/>
      <c r="ADN1168" s="86"/>
      <c r="ADO1168" s="86"/>
      <c r="ADP1168" s="86"/>
      <c r="ADQ1168" s="86"/>
      <c r="ADR1168" s="86"/>
      <c r="ADS1168" s="86"/>
      <c r="ADT1168" s="86"/>
      <c r="ADU1168" s="86"/>
      <c r="ADV1168" s="86"/>
      <c r="ADW1168" s="86"/>
      <c r="ADX1168" s="86"/>
      <c r="ADY1168" s="86"/>
      <c r="ADZ1168" s="86"/>
      <c r="AEA1168" s="86"/>
      <c r="AEB1168" s="86"/>
      <c r="AEC1168" s="86"/>
      <c r="AED1168" s="86"/>
      <c r="AEE1168" s="86"/>
      <c r="AEF1168" s="86"/>
      <c r="AEG1168" s="86"/>
      <c r="AEH1168" s="86"/>
      <c r="AEI1168" s="86"/>
      <c r="AEJ1168" s="86"/>
      <c r="AEK1168" s="86"/>
      <c r="AEL1168" s="86"/>
      <c r="AEM1168" s="86"/>
      <c r="AEN1168" s="86"/>
      <c r="AEO1168" s="86"/>
      <c r="AEP1168" s="86"/>
      <c r="AEQ1168" s="86"/>
      <c r="AER1168" s="86"/>
      <c r="AES1168" s="86"/>
      <c r="AET1168" s="86"/>
      <c r="AEU1168" s="86"/>
      <c r="AEV1168" s="86"/>
      <c r="AEW1168" s="86"/>
      <c r="AEX1168" s="86"/>
      <c r="AEY1168" s="86"/>
      <c r="AEZ1168" s="86"/>
      <c r="AFA1168" s="86"/>
      <c r="AFB1168" s="86"/>
      <c r="AFC1168" s="86"/>
      <c r="AFD1168" s="86"/>
      <c r="AFE1168" s="86"/>
      <c r="AFF1168" s="86"/>
      <c r="AFG1168" s="86"/>
      <c r="AFH1168" s="86"/>
      <c r="AFI1168" s="86"/>
      <c r="AFJ1168" s="86"/>
      <c r="AFK1168" s="86"/>
      <c r="AFL1168" s="86"/>
      <c r="AFM1168" s="86"/>
      <c r="AFN1168" s="86"/>
      <c r="AFO1168" s="86"/>
      <c r="AFP1168" s="86"/>
      <c r="AFQ1168" s="86"/>
      <c r="AFR1168" s="86"/>
      <c r="AFS1168" s="86"/>
      <c r="AFT1168" s="86"/>
      <c r="AFU1168" s="86"/>
      <c r="AFV1168" s="86"/>
      <c r="AFW1168" s="86"/>
      <c r="AFX1168" s="86"/>
      <c r="AFY1168" s="86"/>
      <c r="AFZ1168" s="86"/>
      <c r="AGA1168" s="86"/>
      <c r="AGB1168" s="86"/>
      <c r="AGC1168" s="86"/>
      <c r="AGD1168" s="86"/>
      <c r="AGE1168" s="86"/>
      <c r="AGF1168" s="86"/>
      <c r="AGG1168" s="86"/>
      <c r="AGH1168" s="86"/>
      <c r="AGI1168" s="86"/>
      <c r="AGJ1168" s="86"/>
      <c r="AGK1168" s="86"/>
      <c r="AGL1168" s="86"/>
      <c r="AGM1168" s="86"/>
      <c r="AGN1168" s="86"/>
      <c r="AGO1168" s="86"/>
      <c r="AGP1168" s="86"/>
      <c r="AGQ1168" s="86"/>
      <c r="AGR1168" s="86"/>
      <c r="AGS1168" s="86"/>
      <c r="AGT1168" s="86"/>
      <c r="AGU1168" s="86"/>
      <c r="AGV1168" s="86"/>
      <c r="AGW1168" s="86"/>
      <c r="AGX1168" s="86"/>
      <c r="AGY1168" s="86"/>
      <c r="AGZ1168" s="86"/>
      <c r="AHA1168" s="86"/>
      <c r="AHB1168" s="86"/>
      <c r="AHC1168" s="86"/>
      <c r="AHD1168" s="86"/>
      <c r="AHE1168" s="86"/>
      <c r="AHF1168" s="86"/>
      <c r="AHG1168" s="86"/>
      <c r="AHH1168" s="86"/>
      <c r="AHI1168" s="86"/>
      <c r="AHJ1168" s="86"/>
      <c r="AHK1168" s="86"/>
      <c r="AHL1168" s="86"/>
      <c r="AHM1168" s="86"/>
      <c r="AHN1168" s="86"/>
      <c r="AHO1168" s="86"/>
      <c r="AHP1168" s="86"/>
      <c r="AHQ1168" s="86"/>
      <c r="AHR1168" s="86"/>
      <c r="AHS1168" s="86"/>
      <c r="AHT1168" s="86"/>
      <c r="AHU1168" s="86"/>
      <c r="AHV1168" s="86"/>
      <c r="AHW1168" s="86"/>
      <c r="AHX1168" s="86"/>
      <c r="AHY1168" s="86"/>
      <c r="AHZ1168" s="86"/>
      <c r="AIA1168" s="86"/>
      <c r="AIB1168" s="86"/>
      <c r="AIC1168" s="86"/>
      <c r="AID1168" s="86"/>
      <c r="AIE1168" s="86"/>
      <c r="AIF1168" s="86"/>
      <c r="AIG1168" s="86"/>
      <c r="AIH1168" s="86"/>
      <c r="AII1168" s="86"/>
      <c r="AIJ1168" s="86"/>
      <c r="AIK1168" s="86"/>
      <c r="AIL1168" s="86"/>
      <c r="AIM1168" s="86"/>
      <c r="AIN1168" s="86"/>
      <c r="AIO1168" s="86"/>
      <c r="AIP1168" s="86"/>
      <c r="AIQ1168" s="86"/>
      <c r="AIR1168" s="86"/>
      <c r="AIS1168" s="86"/>
      <c r="AIT1168" s="86"/>
      <c r="AIU1168" s="86"/>
      <c r="AIV1168" s="86"/>
      <c r="AIW1168" s="86"/>
      <c r="AIX1168" s="86"/>
      <c r="AIY1168" s="86"/>
      <c r="AIZ1168" s="86"/>
      <c r="AJA1168" s="86"/>
      <c r="AJB1168" s="86"/>
      <c r="AJC1168" s="86"/>
      <c r="AJD1168" s="86"/>
      <c r="AJE1168" s="86"/>
      <c r="AJF1168" s="86"/>
      <c r="AJG1168" s="86"/>
      <c r="AJH1168" s="86"/>
      <c r="AJI1168" s="86"/>
      <c r="AJJ1168" s="86"/>
      <c r="AJK1168" s="86"/>
      <c r="AJL1168" s="86"/>
      <c r="AJM1168" s="86"/>
      <c r="AJN1168" s="86"/>
      <c r="AJO1168" s="86"/>
      <c r="AJP1168" s="86"/>
      <c r="AJQ1168" s="86"/>
      <c r="AJR1168" s="86"/>
      <c r="AJS1168" s="86"/>
      <c r="AJT1168" s="86"/>
      <c r="AJU1168" s="86"/>
      <c r="AJV1168" s="86"/>
      <c r="AJW1168" s="86"/>
      <c r="AJX1168" s="86"/>
      <c r="AJY1168" s="86"/>
      <c r="AJZ1168" s="86"/>
      <c r="AKA1168" s="86"/>
      <c r="AKB1168" s="86"/>
      <c r="AKC1168" s="86"/>
      <c r="AKD1168" s="86"/>
      <c r="AKE1168" s="86"/>
      <c r="AKF1168" s="86"/>
      <c r="AKG1168" s="86"/>
      <c r="AKH1168" s="86"/>
      <c r="AKI1168" s="86"/>
      <c r="AKJ1168" s="86"/>
      <c r="AKK1168" s="86"/>
      <c r="AKL1168" s="86"/>
      <c r="AKM1168" s="86"/>
      <c r="AKN1168" s="86"/>
      <c r="AKO1168" s="86"/>
      <c r="AKP1168" s="86"/>
      <c r="AKQ1168" s="86"/>
      <c r="AKR1168" s="86"/>
      <c r="AKS1168" s="86"/>
      <c r="AKT1168" s="86"/>
      <c r="AKU1168" s="86"/>
      <c r="AKV1168" s="86"/>
      <c r="AKW1168" s="86"/>
      <c r="AKX1168" s="86"/>
      <c r="AKY1168" s="86"/>
      <c r="AKZ1168" s="86"/>
      <c r="ALA1168" s="86"/>
      <c r="ALB1168" s="86"/>
      <c r="ALC1168" s="86"/>
      <c r="ALD1168" s="86"/>
      <c r="ALE1168" s="86"/>
      <c r="ALF1168" s="86"/>
      <c r="ALG1168" s="86"/>
      <c r="ALH1168" s="86"/>
      <c r="ALI1168" s="86"/>
      <c r="ALJ1168" s="86"/>
      <c r="ALK1168" s="86"/>
      <c r="ALL1168" s="86"/>
      <c r="ALM1168" s="86"/>
      <c r="ALN1168" s="86"/>
      <c r="ALO1168" s="86"/>
      <c r="ALP1168" s="86"/>
      <c r="ALQ1168" s="86"/>
      <c r="ALR1168" s="86"/>
      <c r="ALS1168" s="86"/>
      <c r="ALT1168" s="86"/>
      <c r="ALU1168" s="86"/>
      <c r="ALV1168" s="86"/>
      <c r="ALW1168" s="86"/>
      <c r="ALX1168" s="86"/>
      <c r="ALY1168" s="86"/>
      <c r="ALZ1168" s="86"/>
      <c r="AMA1168" s="86"/>
      <c r="AMB1168" s="86"/>
      <c r="AMC1168" s="86"/>
      <c r="AMD1168" s="86"/>
      <c r="AME1168" s="86"/>
      <c r="AMF1168" s="86"/>
      <c r="AMG1168" s="86"/>
      <c r="AMH1168" s="86"/>
      <c r="AMI1168" s="86"/>
      <c r="AMJ1168" s="86"/>
      <c r="AMK1168" s="86"/>
      <c r="AML1168" s="86"/>
      <c r="AMM1168" s="86"/>
      <c r="AMN1168" s="86"/>
      <c r="AMO1168" s="86"/>
      <c r="AMP1168" s="86"/>
      <c r="AMQ1168" s="86"/>
      <c r="AMR1168" s="86"/>
      <c r="AMS1168" s="86"/>
      <c r="AMT1168" s="86"/>
      <c r="AMU1168" s="86"/>
      <c r="AMV1168" s="86"/>
      <c r="AMW1168" s="86"/>
      <c r="AMX1168" s="86"/>
      <c r="AMY1168" s="86"/>
      <c r="AMZ1168" s="86"/>
      <c r="ANA1168" s="86"/>
      <c r="ANB1168" s="86"/>
      <c r="ANC1168" s="86"/>
      <c r="AND1168" s="86"/>
      <c r="ANE1168" s="86"/>
      <c r="ANF1168" s="86"/>
      <c r="ANG1168" s="86"/>
      <c r="ANH1168" s="86"/>
      <c r="ANI1168" s="86"/>
      <c r="ANJ1168" s="86"/>
      <c r="ANK1168" s="86"/>
      <c r="ANL1168" s="86"/>
      <c r="ANM1168" s="86"/>
      <c r="ANN1168" s="86"/>
      <c r="ANO1168" s="86"/>
      <c r="ANP1168" s="86"/>
      <c r="ANQ1168" s="86"/>
      <c r="ANR1168" s="86"/>
      <c r="ANS1168" s="86"/>
      <c r="ANT1168" s="86"/>
      <c r="ANU1168" s="86"/>
      <c r="ANV1168" s="86"/>
      <c r="ANW1168" s="86"/>
      <c r="ANX1168" s="86"/>
      <c r="ANY1168" s="86"/>
      <c r="ANZ1168" s="86"/>
      <c r="AOA1168" s="86"/>
      <c r="AOB1168" s="86"/>
      <c r="AOC1168" s="86"/>
      <c r="AOD1168" s="86"/>
      <c r="AOE1168" s="86"/>
      <c r="AOF1168" s="86"/>
      <c r="AOG1168" s="86"/>
      <c r="AOH1168" s="86"/>
      <c r="AOI1168" s="86"/>
      <c r="AOJ1168" s="86"/>
      <c r="AOK1168" s="86"/>
      <c r="AOL1168" s="86"/>
      <c r="AOM1168" s="86"/>
      <c r="AON1168" s="86"/>
      <c r="AOO1168" s="86"/>
      <c r="AOP1168" s="86"/>
      <c r="AOQ1168" s="86"/>
      <c r="AOR1168" s="86"/>
      <c r="AOS1168" s="86"/>
      <c r="AOT1168" s="86"/>
      <c r="AOU1168" s="86"/>
      <c r="AOV1168" s="86"/>
      <c r="AOW1168" s="86"/>
      <c r="AOX1168" s="86"/>
      <c r="AOY1168" s="86"/>
      <c r="AOZ1168" s="86"/>
      <c r="APA1168" s="86"/>
      <c r="APB1168" s="86"/>
      <c r="APC1168" s="86"/>
      <c r="APD1168" s="86"/>
      <c r="APE1168" s="86"/>
      <c r="APF1168" s="86"/>
      <c r="APG1168" s="86"/>
      <c r="APH1168" s="86"/>
      <c r="API1168" s="86"/>
      <c r="APJ1168" s="86"/>
      <c r="APK1168" s="86"/>
      <c r="APL1168" s="86"/>
      <c r="APM1168" s="86"/>
      <c r="APN1168" s="86"/>
      <c r="APO1168" s="86"/>
      <c r="APP1168" s="86"/>
      <c r="APQ1168" s="86"/>
      <c r="APR1168" s="86"/>
      <c r="APS1168" s="86"/>
      <c r="APT1168" s="86"/>
      <c r="APU1168" s="86"/>
      <c r="APV1168" s="86"/>
      <c r="APW1168" s="86"/>
      <c r="APX1168" s="86"/>
      <c r="APY1168" s="86"/>
      <c r="APZ1168" s="86"/>
      <c r="AQA1168" s="86"/>
      <c r="AQB1168" s="86"/>
      <c r="AQC1168" s="86"/>
      <c r="AQD1168" s="86"/>
      <c r="AQE1168" s="86"/>
      <c r="AQF1168" s="86"/>
      <c r="AQG1168" s="86"/>
      <c r="AQH1168" s="86"/>
      <c r="AQI1168" s="86"/>
      <c r="AQJ1168" s="86"/>
      <c r="AQK1168" s="86"/>
      <c r="AQL1168" s="86"/>
      <c r="AQM1168" s="86"/>
      <c r="AQN1168" s="86"/>
      <c r="AQO1168" s="86"/>
      <c r="AQP1168" s="86"/>
      <c r="AQQ1168" s="86"/>
      <c r="AQR1168" s="86"/>
      <c r="AQS1168" s="86"/>
      <c r="AQT1168" s="86"/>
      <c r="AQU1168" s="86"/>
      <c r="AQV1168" s="86"/>
      <c r="AQW1168" s="86"/>
      <c r="AQX1168" s="86"/>
      <c r="AQY1168" s="86"/>
      <c r="AQZ1168" s="86"/>
      <c r="ARA1168" s="86"/>
      <c r="ARB1168" s="86"/>
      <c r="ARC1168" s="86"/>
      <c r="ARD1168" s="86"/>
      <c r="ARE1168" s="86"/>
      <c r="ARF1168" s="86"/>
      <c r="ARG1168" s="86"/>
      <c r="ARH1168" s="86"/>
      <c r="ARI1168" s="86"/>
      <c r="ARJ1168" s="86"/>
      <c r="ARK1168" s="86"/>
      <c r="ARL1168" s="86"/>
      <c r="ARM1168" s="86"/>
      <c r="ARN1168" s="86"/>
      <c r="ARO1168" s="86"/>
      <c r="ARP1168" s="86"/>
      <c r="ARQ1168" s="86"/>
      <c r="ARR1168" s="86"/>
      <c r="ARS1168" s="86"/>
      <c r="ART1168" s="86"/>
      <c r="ARU1168" s="86"/>
      <c r="ARV1168" s="86"/>
      <c r="ARW1168" s="86"/>
      <c r="ARX1168" s="86"/>
      <c r="ARY1168" s="86"/>
      <c r="ARZ1168" s="86"/>
      <c r="ASA1168" s="86"/>
      <c r="ASB1168" s="86"/>
      <c r="ASC1168" s="86"/>
      <c r="ASD1168" s="86"/>
      <c r="ASE1168" s="86"/>
      <c r="ASF1168" s="86"/>
      <c r="ASG1168" s="86"/>
      <c r="ASH1168" s="86"/>
      <c r="ASI1168" s="86"/>
      <c r="ASJ1168" s="86"/>
      <c r="ASK1168" s="86"/>
      <c r="ASL1168" s="86"/>
      <c r="ASM1168" s="86"/>
      <c r="ASN1168" s="86"/>
      <c r="ASO1168" s="86"/>
      <c r="ASP1168" s="86"/>
      <c r="ASQ1168" s="86"/>
      <c r="ASR1168" s="86"/>
      <c r="ASS1168" s="86"/>
      <c r="AST1168" s="86"/>
      <c r="ASU1168" s="86"/>
      <c r="ASV1168" s="86"/>
      <c r="ASW1168" s="86"/>
      <c r="ASX1168" s="86"/>
      <c r="ASY1168" s="86"/>
      <c r="ASZ1168" s="86"/>
      <c r="ATA1168" s="86"/>
      <c r="ATB1168" s="86"/>
      <c r="ATC1168" s="86"/>
      <c r="ATD1168" s="86"/>
      <c r="ATE1168" s="86"/>
      <c r="ATF1168" s="86"/>
      <c r="ATG1168" s="86"/>
      <c r="ATH1168" s="86"/>
      <c r="ATI1168" s="86"/>
      <c r="ATJ1168" s="86"/>
      <c r="ATK1168" s="86"/>
      <c r="ATL1168" s="86"/>
      <c r="ATM1168" s="86"/>
      <c r="ATN1168" s="86"/>
      <c r="ATO1168" s="86"/>
      <c r="ATP1168" s="86"/>
      <c r="ATQ1168" s="86"/>
      <c r="ATR1168" s="86"/>
      <c r="ATS1168" s="86"/>
      <c r="ATT1168" s="86"/>
      <c r="ATU1168" s="86"/>
      <c r="ATV1168" s="86"/>
      <c r="ATW1168" s="86"/>
      <c r="ATX1168" s="86"/>
      <c r="ATY1168" s="86"/>
      <c r="ATZ1168" s="86"/>
      <c r="AUA1168" s="86"/>
      <c r="AUB1168" s="86"/>
      <c r="AUC1168" s="86"/>
      <c r="AUD1168" s="86"/>
      <c r="AUE1168" s="86"/>
      <c r="AUF1168" s="86"/>
      <c r="AUG1168" s="86"/>
      <c r="AUH1168" s="86"/>
      <c r="AUI1168" s="86"/>
      <c r="AUJ1168" s="86"/>
      <c r="AUK1168" s="86"/>
      <c r="AUL1168" s="86"/>
      <c r="AUM1168" s="86"/>
      <c r="AUN1168" s="86"/>
      <c r="AUO1168" s="86"/>
      <c r="AUP1168" s="86"/>
      <c r="AUQ1168" s="86"/>
      <c r="AUR1168" s="86"/>
      <c r="AUS1168" s="86"/>
      <c r="AUT1168" s="86"/>
      <c r="AUU1168" s="86"/>
      <c r="AUV1168" s="86"/>
      <c r="AUW1168" s="86"/>
      <c r="AUX1168" s="86"/>
      <c r="AUY1168" s="86"/>
      <c r="AUZ1168" s="86"/>
      <c r="AVA1168" s="86"/>
      <c r="AVB1168" s="86"/>
      <c r="AVC1168" s="86"/>
      <c r="AVD1168" s="86"/>
      <c r="AVE1168" s="86"/>
      <c r="AVF1168" s="86"/>
      <c r="AVG1168" s="86"/>
      <c r="AVH1168" s="86"/>
      <c r="AVI1168" s="86"/>
      <c r="AVJ1168" s="86"/>
      <c r="AVK1168" s="86"/>
      <c r="AVL1168" s="86"/>
      <c r="AVM1168" s="86"/>
      <c r="AVN1168" s="86"/>
      <c r="AVO1168" s="86"/>
      <c r="AVP1168" s="86"/>
      <c r="AVQ1168" s="86"/>
      <c r="AVR1168" s="86"/>
      <c r="AVS1168" s="86"/>
      <c r="AVT1168" s="86"/>
      <c r="AVU1168" s="86"/>
      <c r="AVV1168" s="86"/>
      <c r="AVW1168" s="86"/>
      <c r="AVX1168" s="86"/>
      <c r="AVY1168" s="86"/>
      <c r="AVZ1168" s="86"/>
      <c r="AWA1168" s="86"/>
      <c r="AWB1168" s="86"/>
      <c r="AWC1168" s="86"/>
      <c r="AWD1168" s="86"/>
      <c r="AWE1168" s="86"/>
      <c r="AWF1168" s="86"/>
      <c r="AWG1168" s="86"/>
      <c r="AWH1168" s="86"/>
      <c r="AWI1168" s="86"/>
      <c r="AWJ1168" s="86"/>
      <c r="AWK1168" s="86"/>
      <c r="AWL1168" s="86"/>
      <c r="AWM1168" s="86"/>
      <c r="AWN1168" s="86"/>
      <c r="AWO1168" s="86"/>
      <c r="AWP1168" s="86"/>
      <c r="AWQ1168" s="86"/>
      <c r="AWR1168" s="86"/>
      <c r="AWS1168" s="86"/>
      <c r="AWT1168" s="86"/>
      <c r="AWU1168" s="86"/>
      <c r="AWV1168" s="86"/>
      <c r="AWW1168" s="86"/>
      <c r="AWX1168" s="86"/>
      <c r="AWY1168" s="86"/>
      <c r="AWZ1168" s="86"/>
      <c r="AXA1168" s="86"/>
      <c r="AXB1168" s="86"/>
      <c r="AXC1168" s="86"/>
      <c r="AXD1168" s="86"/>
      <c r="AXE1168" s="86"/>
      <c r="AXF1168" s="86"/>
      <c r="AXG1168" s="86"/>
      <c r="AXH1168" s="86"/>
      <c r="AXI1168" s="86"/>
      <c r="AXJ1168" s="86"/>
      <c r="AXK1168" s="86"/>
      <c r="AXL1168" s="86"/>
      <c r="AXM1168" s="86"/>
      <c r="AXN1168" s="86"/>
      <c r="AXO1168" s="86"/>
      <c r="AXP1168" s="86"/>
      <c r="AXQ1168" s="86"/>
      <c r="AXR1168" s="86"/>
      <c r="AXS1168" s="86"/>
      <c r="AXT1168" s="86"/>
      <c r="AXU1168" s="86"/>
      <c r="AXV1168" s="86"/>
      <c r="AXW1168" s="86"/>
      <c r="AXX1168" s="86"/>
      <c r="AXY1168" s="86"/>
      <c r="AXZ1168" s="86"/>
      <c r="AYA1168" s="86"/>
      <c r="AYB1168" s="86"/>
      <c r="AYC1168" s="86"/>
      <c r="AYD1168" s="86"/>
      <c r="AYE1168" s="86"/>
      <c r="AYF1168" s="86"/>
      <c r="AYG1168" s="86"/>
      <c r="AYH1168" s="86"/>
      <c r="AYI1168" s="86"/>
      <c r="AYJ1168" s="86"/>
      <c r="AYK1168" s="86"/>
      <c r="AYL1168" s="86"/>
      <c r="AYM1168" s="86"/>
      <c r="AYN1168" s="86"/>
      <c r="AYO1168" s="86"/>
      <c r="AYP1168" s="86"/>
      <c r="AYQ1168" s="86"/>
      <c r="AYR1168" s="86"/>
      <c r="AYS1168" s="86"/>
      <c r="AYT1168" s="86"/>
      <c r="AYU1168" s="86"/>
      <c r="AYV1168" s="86"/>
      <c r="AYW1168" s="86"/>
      <c r="AYX1168" s="86"/>
      <c r="AYY1168" s="86"/>
      <c r="AYZ1168" s="86"/>
      <c r="AZA1168" s="86"/>
      <c r="AZB1168" s="86"/>
      <c r="AZC1168" s="86"/>
      <c r="AZD1168" s="86"/>
      <c r="AZE1168" s="86"/>
      <c r="AZF1168" s="86"/>
      <c r="AZG1168" s="86"/>
      <c r="AZH1168" s="86"/>
      <c r="AZI1168" s="86"/>
      <c r="AZJ1168" s="86"/>
      <c r="AZK1168" s="86"/>
      <c r="AZL1168" s="86"/>
      <c r="AZM1168" s="86"/>
      <c r="AZN1168" s="86"/>
      <c r="AZO1168" s="86"/>
      <c r="AZP1168" s="86"/>
      <c r="AZQ1168" s="86"/>
      <c r="AZR1168" s="86"/>
      <c r="AZS1168" s="86"/>
      <c r="AZT1168" s="86"/>
      <c r="AZU1168" s="86"/>
      <c r="AZV1168" s="86"/>
      <c r="AZW1168" s="86"/>
      <c r="AZX1168" s="86"/>
      <c r="AZY1168" s="86"/>
      <c r="AZZ1168" s="86"/>
      <c r="BAA1168" s="86"/>
      <c r="BAB1168" s="86"/>
      <c r="BAC1168" s="86"/>
      <c r="BAD1168" s="86"/>
      <c r="BAE1168" s="86"/>
      <c r="BAF1168" s="86"/>
      <c r="BAG1168" s="86"/>
      <c r="BAH1168" s="86"/>
      <c r="BAI1168" s="86"/>
      <c r="BAJ1168" s="86"/>
      <c r="BAK1168" s="86"/>
      <c r="BAL1168" s="86"/>
      <c r="BAM1168" s="86"/>
      <c r="BAN1168" s="86"/>
      <c r="BAO1168" s="86"/>
      <c r="BAP1168" s="86"/>
      <c r="BAQ1168" s="86"/>
      <c r="BAR1168" s="86"/>
      <c r="BAS1168" s="86"/>
      <c r="BAT1168" s="86"/>
      <c r="BAU1168" s="86"/>
      <c r="BAV1168" s="86"/>
      <c r="BAW1168" s="86"/>
      <c r="BAX1168" s="86"/>
      <c r="BAY1168" s="86"/>
      <c r="BAZ1168" s="86"/>
      <c r="BBA1168" s="86"/>
      <c r="BBB1168" s="86"/>
      <c r="BBC1168" s="86"/>
      <c r="BBD1168" s="86"/>
      <c r="BBE1168" s="86"/>
      <c r="BBF1168" s="86"/>
      <c r="BBG1168" s="86"/>
      <c r="BBH1168" s="86"/>
      <c r="BBI1168" s="86"/>
      <c r="BBJ1168" s="86"/>
      <c r="BBK1168" s="86"/>
      <c r="BBL1168" s="86"/>
      <c r="BBM1168" s="86"/>
      <c r="BBN1168" s="86"/>
      <c r="BBO1168" s="86"/>
      <c r="BBP1168" s="86"/>
      <c r="BBQ1168" s="86"/>
      <c r="BBR1168" s="86"/>
      <c r="BBS1168" s="86"/>
      <c r="BBT1168" s="86"/>
      <c r="BBU1168" s="86"/>
      <c r="BBV1168" s="86"/>
      <c r="BBW1168" s="86"/>
      <c r="BBX1168" s="86"/>
      <c r="BBY1168" s="86"/>
      <c r="BBZ1168" s="86"/>
      <c r="BCA1168" s="86"/>
      <c r="BCB1168" s="86"/>
      <c r="BCC1168" s="86"/>
      <c r="BCD1168" s="86"/>
      <c r="BCE1168" s="86"/>
      <c r="BCF1168" s="86"/>
      <c r="BCG1168" s="86"/>
      <c r="BCH1168" s="86"/>
      <c r="BCI1168" s="86"/>
      <c r="BCJ1168" s="86"/>
      <c r="BCK1168" s="86"/>
      <c r="BCL1168" s="86"/>
      <c r="BCM1168" s="86"/>
      <c r="BCN1168" s="86"/>
      <c r="BCO1168" s="86"/>
      <c r="BCP1168" s="86"/>
      <c r="BCQ1168" s="86"/>
      <c r="BCR1168" s="86"/>
      <c r="BCS1168" s="86"/>
      <c r="BCT1168" s="86"/>
      <c r="BCU1168" s="86"/>
      <c r="BCV1168" s="86"/>
      <c r="BCW1168" s="86"/>
      <c r="BCX1168" s="86"/>
      <c r="BCY1168" s="86"/>
      <c r="BCZ1168" s="86"/>
      <c r="BDA1168" s="86"/>
      <c r="BDB1168" s="86"/>
      <c r="BDC1168" s="86"/>
      <c r="BDD1168" s="86"/>
      <c r="BDE1168" s="86"/>
      <c r="BDF1168" s="86"/>
      <c r="BDG1168" s="86"/>
      <c r="BDH1168" s="86"/>
      <c r="BDI1168" s="86"/>
      <c r="BDJ1168" s="86"/>
      <c r="BDK1168" s="86"/>
      <c r="BDL1168" s="86"/>
      <c r="BDM1168" s="86"/>
      <c r="BDN1168" s="86"/>
      <c r="BDO1168" s="86"/>
      <c r="BDP1168" s="86"/>
      <c r="BDQ1168" s="86"/>
      <c r="BDR1168" s="86"/>
      <c r="BDS1168" s="86"/>
      <c r="BDT1168" s="86"/>
      <c r="BDU1168" s="86"/>
      <c r="BDV1168" s="86"/>
      <c r="BDW1168" s="86"/>
      <c r="BDX1168" s="86"/>
      <c r="BDY1168" s="86"/>
      <c r="BDZ1168" s="86"/>
      <c r="BEA1168" s="86"/>
      <c r="BEB1168" s="86"/>
      <c r="BEC1168" s="86"/>
      <c r="BED1168" s="86"/>
      <c r="BEE1168" s="86"/>
      <c r="BEF1168" s="86"/>
      <c r="BEG1168" s="86"/>
      <c r="BEH1168" s="86"/>
      <c r="BEI1168" s="86"/>
      <c r="BEJ1168" s="86"/>
      <c r="BEK1168" s="86"/>
      <c r="BEL1168" s="86"/>
      <c r="BEM1168" s="86"/>
      <c r="BEN1168" s="86"/>
      <c r="BEO1168" s="86"/>
      <c r="BEP1168" s="86"/>
      <c r="BEQ1168" s="86"/>
      <c r="BER1168" s="86"/>
      <c r="BES1168" s="86"/>
      <c r="BET1168" s="86"/>
      <c r="BEU1168" s="86"/>
      <c r="BEV1168" s="86"/>
      <c r="BEW1168" s="86"/>
      <c r="BEX1168" s="86"/>
      <c r="BEY1168" s="86"/>
      <c r="BEZ1168" s="86"/>
      <c r="BFA1168" s="86"/>
      <c r="BFB1168" s="86"/>
      <c r="BFC1168" s="86"/>
      <c r="BFD1168" s="86"/>
      <c r="BFE1168" s="86"/>
      <c r="BFF1168" s="86"/>
      <c r="BFG1168" s="86"/>
      <c r="BFH1168" s="86"/>
      <c r="BFI1168" s="86"/>
      <c r="BFJ1168" s="86"/>
      <c r="BFK1168" s="86"/>
      <c r="BFL1168" s="86"/>
      <c r="BFM1168" s="86"/>
      <c r="BFN1168" s="86"/>
      <c r="BFO1168" s="86"/>
      <c r="BFP1168" s="86"/>
      <c r="BFQ1168" s="86"/>
      <c r="BFR1168" s="86"/>
      <c r="BFS1168" s="86"/>
      <c r="BFT1168" s="86"/>
      <c r="BFU1168" s="86"/>
      <c r="BFV1168" s="86"/>
      <c r="BFW1168" s="86"/>
      <c r="BFX1168" s="86"/>
      <c r="BFY1168" s="86"/>
      <c r="BFZ1168" s="86"/>
      <c r="BGA1168" s="86"/>
      <c r="BGB1168" s="86"/>
      <c r="BGC1168" s="86"/>
      <c r="BGD1168" s="86"/>
      <c r="BGE1168" s="86"/>
      <c r="BGF1168" s="86"/>
      <c r="BGG1168" s="86"/>
      <c r="BGH1168" s="86"/>
      <c r="BGI1168" s="86"/>
      <c r="BGJ1168" s="86"/>
      <c r="BGK1168" s="86"/>
      <c r="BGL1168" s="86"/>
      <c r="BGM1168" s="86"/>
      <c r="BGN1168" s="86"/>
      <c r="BGO1168" s="86"/>
      <c r="BGP1168" s="86"/>
      <c r="BGQ1168" s="86"/>
      <c r="BGR1168" s="86"/>
      <c r="BGS1168" s="86"/>
      <c r="BGT1168" s="86"/>
      <c r="BGU1168" s="86"/>
      <c r="BGV1168" s="86"/>
      <c r="BGW1168" s="86"/>
      <c r="BGX1168" s="86"/>
      <c r="BGY1168" s="86"/>
      <c r="BGZ1168" s="86"/>
      <c r="BHA1168" s="86"/>
      <c r="BHB1168" s="86"/>
      <c r="BHC1168" s="86"/>
      <c r="BHD1168" s="86"/>
      <c r="BHE1168" s="86"/>
      <c r="BHF1168" s="86"/>
      <c r="BHG1168" s="86"/>
      <c r="BHH1168" s="86"/>
      <c r="BHI1168" s="86"/>
      <c r="BHJ1168" s="86"/>
      <c r="BHK1168" s="86"/>
      <c r="BHL1168" s="86"/>
      <c r="BHM1168" s="86"/>
      <c r="BHN1168" s="86"/>
      <c r="BHO1168" s="86"/>
      <c r="BHP1168" s="86"/>
      <c r="BHQ1168" s="86"/>
      <c r="BHR1168" s="86"/>
      <c r="BHS1168" s="86"/>
      <c r="BHT1168" s="86"/>
      <c r="BHU1168" s="86"/>
      <c r="BHV1168" s="86"/>
      <c r="BHW1168" s="86"/>
      <c r="BHX1168" s="86"/>
      <c r="BHY1168" s="86"/>
      <c r="BHZ1168" s="86"/>
      <c r="BIA1168" s="86"/>
      <c r="BIB1168" s="86"/>
      <c r="BIC1168" s="86"/>
      <c r="BID1168" s="86"/>
      <c r="BIE1168" s="86"/>
      <c r="BIF1168" s="86"/>
      <c r="BIG1168" s="86"/>
      <c r="BIH1168" s="86"/>
      <c r="BII1168" s="86"/>
      <c r="BIJ1168" s="86"/>
      <c r="BIK1168" s="86"/>
      <c r="BIL1168" s="86"/>
      <c r="BIM1168" s="86"/>
      <c r="BIN1168" s="86"/>
      <c r="BIO1168" s="86"/>
      <c r="BIP1168" s="86"/>
      <c r="BIQ1168" s="86"/>
      <c r="BIR1168" s="86"/>
      <c r="BIS1168" s="86"/>
      <c r="BIT1168" s="86"/>
      <c r="BIU1168" s="86"/>
      <c r="BIV1168" s="86"/>
      <c r="BIW1168" s="86"/>
      <c r="BIX1168" s="86"/>
      <c r="BIY1168" s="86"/>
      <c r="BIZ1168" s="86"/>
      <c r="BJA1168" s="86"/>
      <c r="BJB1168" s="86"/>
      <c r="BJC1168" s="86"/>
      <c r="BJD1168" s="86"/>
      <c r="BJE1168" s="86"/>
      <c r="BJF1168" s="86"/>
      <c r="BJG1168" s="86"/>
      <c r="BJH1168" s="86"/>
      <c r="BJI1168" s="86"/>
      <c r="BJJ1168" s="86"/>
      <c r="BJK1168" s="86"/>
      <c r="BJL1168" s="86"/>
      <c r="BJM1168" s="86"/>
      <c r="BJN1168" s="86"/>
      <c r="BJO1168" s="86"/>
      <c r="BJP1168" s="86"/>
      <c r="BJQ1168" s="86"/>
      <c r="BJR1168" s="86"/>
      <c r="BJS1168" s="86"/>
      <c r="BJT1168" s="86"/>
      <c r="BJU1168" s="86"/>
      <c r="BJV1168" s="86"/>
      <c r="BJW1168" s="86"/>
      <c r="BJX1168" s="86"/>
      <c r="BJY1168" s="86"/>
      <c r="BJZ1168" s="86"/>
      <c r="BKA1168" s="86"/>
      <c r="BKB1168" s="86"/>
      <c r="BKC1168" s="86"/>
      <c r="BKD1168" s="86"/>
      <c r="BKE1168" s="86"/>
      <c r="BKF1168" s="86"/>
      <c r="BKG1168" s="86"/>
      <c r="BKH1168" s="86"/>
      <c r="BKI1168" s="86"/>
      <c r="BKJ1168" s="86"/>
      <c r="BKK1168" s="86"/>
      <c r="BKL1168" s="86"/>
      <c r="BKM1168" s="86"/>
      <c r="BKN1168" s="86"/>
      <c r="BKO1168" s="86"/>
      <c r="BKP1168" s="86"/>
      <c r="BKQ1168" s="86"/>
      <c r="BKR1168" s="86"/>
      <c r="BKS1168" s="86"/>
      <c r="BKT1168" s="86"/>
      <c r="BKU1168" s="86"/>
      <c r="BKV1168" s="86"/>
      <c r="BKW1168" s="86"/>
      <c r="BKX1168" s="86"/>
      <c r="BKY1168" s="86"/>
      <c r="BKZ1168" s="86"/>
      <c r="BLA1168" s="86"/>
      <c r="BLB1168" s="86"/>
      <c r="BLC1168" s="86"/>
      <c r="BLD1168" s="86"/>
      <c r="BLE1168" s="86"/>
      <c r="BLF1168" s="86"/>
      <c r="BLG1168" s="86"/>
      <c r="BLH1168" s="86"/>
      <c r="BLI1168" s="86"/>
      <c r="BLJ1168" s="86"/>
      <c r="BLK1168" s="86"/>
      <c r="BLL1168" s="86"/>
      <c r="BLM1168" s="86"/>
      <c r="BLN1168" s="86"/>
      <c r="BLO1168" s="86"/>
      <c r="BLP1168" s="86"/>
      <c r="BLQ1168" s="86"/>
      <c r="BLR1168" s="86"/>
      <c r="BLS1168" s="86"/>
      <c r="BLT1168" s="86"/>
      <c r="BLU1168" s="86"/>
      <c r="BLV1168" s="86"/>
      <c r="BLW1168" s="86"/>
      <c r="BLX1168" s="86"/>
      <c r="BLY1168" s="86"/>
      <c r="BLZ1168" s="86"/>
      <c r="BMA1168" s="86"/>
      <c r="BMB1168" s="86"/>
      <c r="BMC1168" s="86"/>
      <c r="BMD1168" s="86"/>
      <c r="BME1168" s="86"/>
      <c r="BMF1168" s="86"/>
      <c r="BMG1168" s="86"/>
      <c r="BMH1168" s="86"/>
      <c r="BMI1168" s="86"/>
      <c r="BMJ1168" s="86"/>
      <c r="BMK1168" s="86"/>
      <c r="BML1168" s="86"/>
      <c r="BMM1168" s="86"/>
      <c r="BMN1168" s="86"/>
      <c r="BMO1168" s="86"/>
      <c r="BMP1168" s="86"/>
      <c r="BMQ1168" s="86"/>
      <c r="BMR1168" s="86"/>
      <c r="BMS1168" s="86"/>
      <c r="BMT1168" s="86"/>
      <c r="BMU1168" s="86"/>
      <c r="BMV1168" s="86"/>
      <c r="BMW1168" s="86"/>
      <c r="BMX1168" s="86"/>
      <c r="BMY1168" s="86"/>
      <c r="BMZ1168" s="86"/>
      <c r="BNA1168" s="86"/>
      <c r="BNB1168" s="86"/>
      <c r="BNC1168" s="86"/>
      <c r="BND1168" s="86"/>
      <c r="BNE1168" s="86"/>
      <c r="BNF1168" s="86"/>
      <c r="BNG1168" s="86"/>
      <c r="BNH1168" s="86"/>
      <c r="BNI1168" s="86"/>
      <c r="BNJ1168" s="86"/>
      <c r="BNK1168" s="86"/>
      <c r="BNL1168" s="86"/>
      <c r="BNM1168" s="86"/>
      <c r="BNN1168" s="86"/>
      <c r="BNO1168" s="86"/>
      <c r="BNP1168" s="86"/>
      <c r="BNQ1168" s="86"/>
      <c r="BNR1168" s="86"/>
      <c r="BNS1168" s="86"/>
      <c r="BNT1168" s="86"/>
      <c r="BNU1168" s="86"/>
      <c r="BNV1168" s="86"/>
      <c r="BNW1168" s="86"/>
      <c r="BNX1168" s="86"/>
      <c r="BNY1168" s="86"/>
      <c r="BNZ1168" s="86"/>
      <c r="BOA1168" s="86"/>
      <c r="BOB1168" s="86"/>
      <c r="BOC1168" s="86"/>
      <c r="BOD1168" s="86"/>
      <c r="BOE1168" s="86"/>
      <c r="BOF1168" s="86"/>
      <c r="BOG1168" s="86"/>
      <c r="BOH1168" s="86"/>
      <c r="BOI1168" s="86"/>
      <c r="BOJ1168" s="86"/>
      <c r="BOK1168" s="86"/>
      <c r="BOL1168" s="86"/>
      <c r="BOM1168" s="86"/>
      <c r="BON1168" s="86"/>
      <c r="BOO1168" s="86"/>
      <c r="BOP1168" s="86"/>
      <c r="BOQ1168" s="86"/>
      <c r="BOR1168" s="86"/>
      <c r="BOS1168" s="86"/>
      <c r="BOT1168" s="86"/>
      <c r="BOU1168" s="86"/>
      <c r="BOV1168" s="86"/>
      <c r="BOW1168" s="86"/>
      <c r="BOX1168" s="86"/>
      <c r="BOY1168" s="86"/>
      <c r="BOZ1168" s="86"/>
      <c r="BPA1168" s="86"/>
      <c r="BPB1168" s="86"/>
      <c r="BPC1168" s="86"/>
      <c r="BPD1168" s="86"/>
      <c r="BPE1168" s="86"/>
      <c r="BPF1168" s="86"/>
      <c r="BPG1168" s="86"/>
      <c r="BPH1168" s="86"/>
      <c r="BPI1168" s="86"/>
      <c r="BPJ1168" s="86"/>
      <c r="BPK1168" s="86"/>
      <c r="BPL1168" s="86"/>
      <c r="BPM1168" s="86"/>
      <c r="BPN1168" s="86"/>
      <c r="BPO1168" s="86"/>
      <c r="BPP1168" s="86"/>
      <c r="BPQ1168" s="86"/>
      <c r="BPR1168" s="86"/>
      <c r="BPS1168" s="86"/>
      <c r="BPT1168" s="86"/>
      <c r="BPU1168" s="86"/>
      <c r="BPV1168" s="86"/>
      <c r="BPW1168" s="86"/>
      <c r="BPX1168" s="86"/>
      <c r="BPY1168" s="86"/>
      <c r="BPZ1168" s="86"/>
      <c r="BQA1168" s="86"/>
      <c r="BQB1168" s="86"/>
      <c r="BQC1168" s="86"/>
      <c r="BQD1168" s="86"/>
      <c r="BQE1168" s="86"/>
      <c r="BQF1168" s="86"/>
      <c r="BQG1168" s="86"/>
      <c r="BQH1168" s="86"/>
      <c r="BQI1168" s="86"/>
      <c r="BQJ1168" s="86"/>
      <c r="BQK1168" s="86"/>
      <c r="BQL1168" s="86"/>
      <c r="BQM1168" s="86"/>
      <c r="BQN1168" s="86"/>
      <c r="BQO1168" s="86"/>
      <c r="BQP1168" s="86"/>
      <c r="BQQ1168" s="86"/>
      <c r="BQR1168" s="86"/>
      <c r="BQS1168" s="86"/>
      <c r="BQT1168" s="86"/>
      <c r="BQU1168" s="86"/>
      <c r="BQV1168" s="86"/>
      <c r="BQW1168" s="86"/>
      <c r="BQX1168" s="86"/>
      <c r="BQY1168" s="86"/>
      <c r="BQZ1168" s="86"/>
      <c r="BRA1168" s="86"/>
      <c r="BRB1168" s="86"/>
      <c r="BRC1168" s="86"/>
      <c r="BRD1168" s="86"/>
      <c r="BRE1168" s="86"/>
      <c r="BRF1168" s="86"/>
      <c r="BRG1168" s="86"/>
      <c r="BRH1168" s="86"/>
      <c r="BRI1168" s="86"/>
      <c r="BRJ1168" s="86"/>
      <c r="BRK1168" s="86"/>
      <c r="BRL1168" s="86"/>
      <c r="BRM1168" s="86"/>
      <c r="BRN1168" s="86"/>
      <c r="BRO1168" s="86"/>
      <c r="BRP1168" s="86"/>
      <c r="BRQ1168" s="86"/>
      <c r="BRR1168" s="86"/>
      <c r="BRS1168" s="86"/>
      <c r="BRT1168" s="86"/>
      <c r="BRU1168" s="86"/>
      <c r="BRV1168" s="86"/>
      <c r="BRW1168" s="86"/>
      <c r="BRX1168" s="86"/>
      <c r="BRY1168" s="86"/>
      <c r="BRZ1168" s="86"/>
      <c r="BSA1168" s="86"/>
      <c r="BSB1168" s="86"/>
      <c r="BSC1168" s="86"/>
      <c r="BSD1168" s="86"/>
      <c r="BSE1168" s="86"/>
      <c r="BSF1168" s="86"/>
      <c r="BSG1168" s="86"/>
      <c r="BSH1168" s="86"/>
      <c r="BSI1168" s="86"/>
      <c r="BSJ1168" s="86"/>
      <c r="BSK1168" s="86"/>
      <c r="BSL1168" s="86"/>
      <c r="BSM1168" s="86"/>
      <c r="BSN1168" s="86"/>
      <c r="BSO1168" s="86"/>
      <c r="BSP1168" s="86"/>
      <c r="BSQ1168" s="86"/>
      <c r="BSR1168" s="86"/>
      <c r="BSS1168" s="86"/>
      <c r="BST1168" s="86"/>
      <c r="BSU1168" s="86"/>
      <c r="BSV1168" s="86"/>
      <c r="BSW1168" s="86"/>
      <c r="BSX1168" s="86"/>
      <c r="BSY1168" s="86"/>
      <c r="BSZ1168" s="86"/>
      <c r="BTA1168" s="86"/>
      <c r="BTB1168" s="86"/>
      <c r="BTC1168" s="86"/>
      <c r="BTD1168" s="86"/>
      <c r="BTE1168" s="86"/>
      <c r="BTF1168" s="86"/>
      <c r="BTG1168" s="86"/>
      <c r="BTH1168" s="86"/>
      <c r="BTI1168" s="86"/>
      <c r="BTJ1168" s="86"/>
      <c r="BTK1168" s="86"/>
      <c r="BTL1168" s="86"/>
      <c r="BTM1168" s="86"/>
      <c r="BTN1168" s="86"/>
      <c r="BTO1168" s="86"/>
      <c r="BTP1168" s="86"/>
      <c r="BTQ1168" s="86"/>
      <c r="BTR1168" s="86"/>
      <c r="BTS1168" s="86"/>
      <c r="BTT1168" s="86"/>
      <c r="BTU1168" s="86"/>
      <c r="BTV1168" s="86"/>
      <c r="BTW1168" s="86"/>
      <c r="BTX1168" s="86"/>
      <c r="BTY1168" s="86"/>
      <c r="BTZ1168" s="86"/>
      <c r="BUA1168" s="86"/>
      <c r="BUB1168" s="86"/>
      <c r="BUC1168" s="86"/>
      <c r="BUD1168" s="86"/>
      <c r="BUE1168" s="86"/>
      <c r="BUF1168" s="86"/>
      <c r="BUG1168" s="86"/>
      <c r="BUH1168" s="86"/>
      <c r="BUI1168" s="86"/>
      <c r="BUJ1168" s="86"/>
      <c r="BUK1168" s="86"/>
      <c r="BUL1168" s="86"/>
      <c r="BUM1168" s="86"/>
      <c r="BUN1168" s="86"/>
      <c r="BUO1168" s="86"/>
      <c r="BUP1168" s="86"/>
      <c r="BUQ1168" s="86"/>
      <c r="BUR1168" s="86"/>
      <c r="BUS1168" s="86"/>
      <c r="BUT1168" s="86"/>
      <c r="BUU1168" s="86"/>
      <c r="BUV1168" s="86"/>
      <c r="BUW1168" s="86"/>
      <c r="BUX1168" s="86"/>
      <c r="BUY1168" s="86"/>
      <c r="BUZ1168" s="86"/>
      <c r="BVA1168" s="86"/>
      <c r="BVB1168" s="86"/>
      <c r="BVC1168" s="86"/>
      <c r="BVD1168" s="86"/>
      <c r="BVE1168" s="86"/>
      <c r="BVF1168" s="86"/>
      <c r="BVG1168" s="86"/>
      <c r="BVH1168" s="86"/>
      <c r="BVI1168" s="86"/>
      <c r="BVJ1168" s="86"/>
      <c r="BVK1168" s="86"/>
      <c r="BVL1168" s="86"/>
      <c r="BVM1168" s="86"/>
      <c r="BVN1168" s="86"/>
      <c r="BVO1168" s="86"/>
      <c r="BVP1168" s="86"/>
      <c r="BVQ1168" s="86"/>
      <c r="BVR1168" s="86"/>
      <c r="BVS1168" s="86"/>
      <c r="BVT1168" s="86"/>
      <c r="BVU1168" s="86"/>
      <c r="BVV1168" s="86"/>
      <c r="BVW1168" s="86"/>
      <c r="BVX1168" s="86"/>
      <c r="BVY1168" s="86"/>
      <c r="BVZ1168" s="86"/>
      <c r="BWA1168" s="86"/>
      <c r="BWB1168" s="86"/>
      <c r="BWC1168" s="86"/>
      <c r="BWD1168" s="86"/>
      <c r="BWE1168" s="86"/>
      <c r="BWF1168" s="86"/>
      <c r="BWG1168" s="86"/>
      <c r="BWH1168" s="86"/>
      <c r="BWI1168" s="86"/>
      <c r="BWJ1168" s="86"/>
      <c r="BWK1168" s="86"/>
      <c r="BWL1168" s="86"/>
      <c r="BWM1168" s="86"/>
      <c r="BWN1168" s="86"/>
      <c r="BWO1168" s="86"/>
      <c r="BWP1168" s="86"/>
      <c r="BWQ1168" s="86"/>
      <c r="BWR1168" s="86"/>
      <c r="BWS1168" s="86"/>
      <c r="BWT1168" s="86"/>
      <c r="BWU1168" s="86"/>
      <c r="BWV1168" s="86"/>
      <c r="BWW1168" s="86"/>
      <c r="BWX1168" s="86"/>
      <c r="BWY1168" s="86"/>
      <c r="BWZ1168" s="86"/>
      <c r="BXA1168" s="86"/>
      <c r="BXB1168" s="86"/>
      <c r="BXC1168" s="86"/>
      <c r="BXD1168" s="86"/>
      <c r="BXE1168" s="86"/>
      <c r="BXF1168" s="86"/>
      <c r="BXG1168" s="86"/>
      <c r="BXH1168" s="86"/>
      <c r="BXI1168" s="86"/>
      <c r="BXJ1168" s="86"/>
      <c r="BXK1168" s="86"/>
      <c r="BXL1168" s="86"/>
      <c r="BXM1168" s="86"/>
      <c r="BXN1168" s="86"/>
      <c r="BXO1168" s="86"/>
      <c r="BXP1168" s="86"/>
      <c r="BXQ1168" s="86"/>
      <c r="BXR1168" s="86"/>
      <c r="BXS1168" s="86"/>
      <c r="BXT1168" s="86"/>
      <c r="BXU1168" s="86"/>
      <c r="BXV1168" s="86"/>
      <c r="BXW1168" s="86"/>
      <c r="BXX1168" s="86"/>
      <c r="BXY1168" s="86"/>
      <c r="BXZ1168" s="86"/>
      <c r="BYA1168" s="86"/>
      <c r="BYB1168" s="86"/>
      <c r="BYC1168" s="86"/>
      <c r="BYD1168" s="86"/>
      <c r="BYE1168" s="86"/>
      <c r="BYF1168" s="86"/>
      <c r="BYG1168" s="86"/>
      <c r="BYH1168" s="86"/>
      <c r="BYI1168" s="86"/>
      <c r="BYJ1168" s="86"/>
      <c r="BYK1168" s="86"/>
      <c r="BYL1168" s="86"/>
      <c r="BYM1168" s="86"/>
      <c r="BYN1168" s="86"/>
      <c r="BYO1168" s="86"/>
      <c r="BYP1168" s="86"/>
      <c r="BYQ1168" s="86"/>
      <c r="BYR1168" s="86"/>
      <c r="BYS1168" s="86"/>
      <c r="BYT1168" s="86"/>
      <c r="BYU1168" s="86"/>
      <c r="BYV1168" s="86"/>
      <c r="BYW1168" s="86"/>
      <c r="BYX1168" s="86"/>
      <c r="BYY1168" s="86"/>
      <c r="BYZ1168" s="86"/>
      <c r="BZA1168" s="86"/>
      <c r="BZB1168" s="86"/>
      <c r="BZC1168" s="86"/>
      <c r="BZD1168" s="86"/>
      <c r="BZE1168" s="86"/>
      <c r="BZF1168" s="86"/>
      <c r="BZG1168" s="86"/>
      <c r="BZH1168" s="86"/>
      <c r="BZI1168" s="86"/>
      <c r="BZJ1168" s="86"/>
      <c r="BZK1168" s="86"/>
      <c r="BZL1168" s="86"/>
      <c r="BZM1168" s="86"/>
      <c r="BZN1168" s="86"/>
      <c r="BZO1168" s="86"/>
      <c r="BZP1168" s="86"/>
      <c r="BZQ1168" s="86"/>
      <c r="BZR1168" s="86"/>
      <c r="BZS1168" s="86"/>
      <c r="BZT1168" s="86"/>
      <c r="BZU1168" s="86"/>
      <c r="BZV1168" s="86"/>
      <c r="BZW1168" s="86"/>
      <c r="BZX1168" s="86"/>
      <c r="BZY1168" s="86"/>
      <c r="BZZ1168" s="86"/>
      <c r="CAA1168" s="86"/>
      <c r="CAB1168" s="86"/>
      <c r="CAC1168" s="86"/>
      <c r="CAD1168" s="86"/>
      <c r="CAE1168" s="86"/>
      <c r="CAF1168" s="86"/>
      <c r="CAG1168" s="86"/>
      <c r="CAH1168" s="86"/>
      <c r="CAI1168" s="86"/>
      <c r="CAJ1168" s="86"/>
      <c r="CAK1168" s="86"/>
      <c r="CAL1168" s="86"/>
      <c r="CAM1168" s="86"/>
      <c r="CAN1168" s="86"/>
      <c r="CAO1168" s="86"/>
      <c r="CAP1168" s="86"/>
      <c r="CAQ1168" s="86"/>
      <c r="CAR1168" s="86"/>
      <c r="CAS1168" s="86"/>
      <c r="CAT1168" s="86"/>
      <c r="CAU1168" s="86"/>
      <c r="CAV1168" s="86"/>
      <c r="CAW1168" s="86"/>
      <c r="CAX1168" s="86"/>
      <c r="CAY1168" s="86"/>
      <c r="CAZ1168" s="86"/>
      <c r="CBA1168" s="86"/>
      <c r="CBB1168" s="86"/>
      <c r="CBC1168" s="86"/>
      <c r="CBD1168" s="86"/>
      <c r="CBE1168" s="86"/>
      <c r="CBF1168" s="86"/>
      <c r="CBG1168" s="86"/>
      <c r="CBH1168" s="86"/>
      <c r="CBI1168" s="86"/>
      <c r="CBJ1168" s="86"/>
      <c r="CBK1168" s="86"/>
      <c r="CBL1168" s="86"/>
      <c r="CBM1168" s="86"/>
      <c r="CBN1168" s="86"/>
      <c r="CBO1168" s="86"/>
      <c r="CBP1168" s="86"/>
      <c r="CBQ1168" s="86"/>
      <c r="CBR1168" s="86"/>
      <c r="CBS1168" s="86"/>
      <c r="CBT1168" s="86"/>
      <c r="CBU1168" s="86"/>
      <c r="CBV1168" s="86"/>
      <c r="CBW1168" s="86"/>
      <c r="CBX1168" s="86"/>
      <c r="CBY1168" s="86"/>
      <c r="CBZ1168" s="86"/>
      <c r="CCA1168" s="86"/>
      <c r="CCB1168" s="86"/>
      <c r="CCC1168" s="86"/>
      <c r="CCD1168" s="86"/>
      <c r="CCE1168" s="86"/>
      <c r="CCF1168" s="86"/>
      <c r="CCG1168" s="86"/>
      <c r="CCH1168" s="86"/>
      <c r="CCI1168" s="86"/>
      <c r="CCJ1168" s="86"/>
      <c r="CCK1168" s="86"/>
      <c r="CCL1168" s="86"/>
      <c r="CCM1168" s="86"/>
      <c r="CCN1168" s="86"/>
      <c r="CCO1168" s="86"/>
      <c r="CCP1168" s="86"/>
      <c r="CCQ1168" s="86"/>
      <c r="CCR1168" s="86"/>
      <c r="CCS1168" s="86"/>
      <c r="CCT1168" s="86"/>
      <c r="CCU1168" s="86"/>
      <c r="CCV1168" s="86"/>
      <c r="CCW1168" s="86"/>
      <c r="CCX1168" s="86"/>
      <c r="CCY1168" s="86"/>
      <c r="CCZ1168" s="86"/>
      <c r="CDA1168" s="86"/>
      <c r="CDB1168" s="86"/>
      <c r="CDC1168" s="86"/>
      <c r="CDD1168" s="86"/>
      <c r="CDE1168" s="86"/>
      <c r="CDF1168" s="86"/>
      <c r="CDG1168" s="86"/>
      <c r="CDH1168" s="86"/>
      <c r="CDI1168" s="86"/>
      <c r="CDJ1168" s="86"/>
      <c r="CDK1168" s="86"/>
      <c r="CDL1168" s="86"/>
      <c r="CDM1168" s="86"/>
      <c r="CDN1168" s="86"/>
      <c r="CDO1168" s="86"/>
      <c r="CDP1168" s="86"/>
      <c r="CDQ1168" s="86"/>
      <c r="CDR1168" s="86"/>
      <c r="CDS1168" s="86"/>
      <c r="CDT1168" s="86"/>
      <c r="CDU1168" s="86"/>
      <c r="CDV1168" s="86"/>
      <c r="CDW1168" s="86"/>
      <c r="CDX1168" s="86"/>
      <c r="CDY1168" s="86"/>
      <c r="CDZ1168" s="86"/>
      <c r="CEA1168" s="86"/>
      <c r="CEB1168" s="86"/>
      <c r="CEC1168" s="86"/>
      <c r="CED1168" s="86"/>
      <c r="CEE1168" s="86"/>
      <c r="CEF1168" s="86"/>
      <c r="CEG1168" s="86"/>
      <c r="CEH1168" s="86"/>
      <c r="CEI1168" s="86"/>
      <c r="CEJ1168" s="86"/>
      <c r="CEK1168" s="86"/>
      <c r="CEL1168" s="86"/>
      <c r="CEM1168" s="86"/>
      <c r="CEN1168" s="86"/>
      <c r="CEO1168" s="86"/>
      <c r="CEP1168" s="86"/>
      <c r="CEQ1168" s="86"/>
      <c r="CER1168" s="86"/>
      <c r="CES1168" s="86"/>
      <c r="CET1168" s="86"/>
      <c r="CEU1168" s="86"/>
      <c r="CEV1168" s="86"/>
      <c r="CEW1168" s="86"/>
      <c r="CEX1168" s="86"/>
      <c r="CEY1168" s="86"/>
      <c r="CEZ1168" s="86"/>
      <c r="CFA1168" s="86"/>
      <c r="CFB1168" s="86"/>
      <c r="CFC1168" s="86"/>
      <c r="CFD1168" s="86"/>
      <c r="CFE1168" s="86"/>
      <c r="CFF1168" s="86"/>
      <c r="CFG1168" s="86"/>
      <c r="CFH1168" s="86"/>
      <c r="CFI1168" s="86"/>
      <c r="CFJ1168" s="86"/>
      <c r="CFK1168" s="86"/>
      <c r="CFL1168" s="86"/>
      <c r="CFM1168" s="86"/>
      <c r="CFN1168" s="86"/>
      <c r="CFO1168" s="86"/>
      <c r="CFP1168" s="86"/>
      <c r="CFQ1168" s="86"/>
      <c r="CFR1168" s="86"/>
      <c r="CFS1168" s="86"/>
      <c r="CFT1168" s="86"/>
      <c r="CFU1168" s="86"/>
      <c r="CFV1168" s="86"/>
      <c r="CFW1168" s="86"/>
      <c r="CFX1168" s="86"/>
      <c r="CFY1168" s="86"/>
      <c r="CFZ1168" s="86"/>
      <c r="CGA1168" s="86"/>
      <c r="CGB1168" s="86"/>
      <c r="CGC1168" s="86"/>
      <c r="CGD1168" s="86"/>
      <c r="CGE1168" s="86"/>
      <c r="CGF1168" s="86"/>
      <c r="CGG1168" s="86"/>
      <c r="CGH1168" s="86"/>
      <c r="CGI1168" s="86"/>
      <c r="CGJ1168" s="86"/>
      <c r="CGK1168" s="86"/>
      <c r="CGL1168" s="86"/>
      <c r="CGM1168" s="86"/>
      <c r="CGN1168" s="86"/>
      <c r="CGO1168" s="86"/>
      <c r="CGP1168" s="86"/>
      <c r="CGQ1168" s="86"/>
      <c r="CGR1168" s="86"/>
      <c r="CGS1168" s="86"/>
      <c r="CGT1168" s="86"/>
      <c r="CGU1168" s="86"/>
      <c r="CGV1168" s="86"/>
      <c r="CGW1168" s="86"/>
      <c r="CGX1168" s="86"/>
      <c r="CGY1168" s="86"/>
      <c r="CGZ1168" s="86"/>
      <c r="CHA1168" s="86"/>
      <c r="CHB1168" s="86"/>
      <c r="CHC1168" s="86"/>
      <c r="CHD1168" s="86"/>
      <c r="CHE1168" s="86"/>
      <c r="CHF1168" s="86"/>
      <c r="CHG1168" s="86"/>
      <c r="CHH1168" s="86"/>
      <c r="CHI1168" s="86"/>
      <c r="CHJ1168" s="86"/>
      <c r="CHK1168" s="86"/>
      <c r="CHL1168" s="86"/>
      <c r="CHM1168" s="86"/>
      <c r="CHN1168" s="86"/>
      <c r="CHO1168" s="86"/>
      <c r="CHP1168" s="86"/>
      <c r="CHQ1168" s="86"/>
      <c r="CHR1168" s="86"/>
      <c r="CHS1168" s="86"/>
      <c r="CHT1168" s="86"/>
      <c r="CHU1168" s="86"/>
      <c r="CHV1168" s="86"/>
      <c r="CHW1168" s="86"/>
      <c r="CHX1168" s="86"/>
      <c r="CHY1168" s="86"/>
      <c r="CHZ1168" s="86"/>
      <c r="CIA1168" s="86"/>
      <c r="CIB1168" s="86"/>
      <c r="CIC1168" s="86"/>
      <c r="CID1168" s="86"/>
      <c r="CIE1168" s="86"/>
      <c r="CIF1168" s="86"/>
      <c r="CIG1168" s="86"/>
      <c r="CIH1168" s="86"/>
      <c r="CII1168" s="86"/>
      <c r="CIJ1168" s="86"/>
      <c r="CIK1168" s="86"/>
      <c r="CIL1168" s="86"/>
      <c r="CIM1168" s="86"/>
      <c r="CIN1168" s="86"/>
      <c r="CIO1168" s="86"/>
      <c r="CIP1168" s="86"/>
      <c r="CIQ1168" s="86"/>
      <c r="CIR1168" s="86"/>
      <c r="CIS1168" s="86"/>
      <c r="CIT1168" s="86"/>
      <c r="CIU1168" s="86"/>
      <c r="CIV1168" s="86"/>
      <c r="CIW1168" s="86"/>
      <c r="CIX1168" s="86"/>
      <c r="CIY1168" s="86"/>
      <c r="CIZ1168" s="86"/>
      <c r="CJA1168" s="86"/>
      <c r="CJB1168" s="86"/>
      <c r="CJC1168" s="86"/>
      <c r="CJD1168" s="86"/>
      <c r="CJE1168" s="86"/>
      <c r="CJF1168" s="86"/>
      <c r="CJG1168" s="86"/>
      <c r="CJH1168" s="86"/>
      <c r="CJI1168" s="86"/>
      <c r="CJJ1168" s="86"/>
      <c r="CJK1168" s="86"/>
      <c r="CJL1168" s="86"/>
      <c r="CJM1168" s="86"/>
      <c r="CJN1168" s="86"/>
      <c r="CJO1168" s="86"/>
      <c r="CJP1168" s="86"/>
      <c r="CJQ1168" s="86"/>
      <c r="CJR1168" s="86"/>
      <c r="CJS1168" s="86"/>
      <c r="CJT1168" s="86"/>
      <c r="CJU1168" s="86"/>
      <c r="CJV1168" s="86"/>
      <c r="CJW1168" s="86"/>
      <c r="CJX1168" s="86"/>
      <c r="CJY1168" s="86"/>
      <c r="CJZ1168" s="86"/>
      <c r="CKA1168" s="86"/>
      <c r="CKB1168" s="86"/>
      <c r="CKC1168" s="86"/>
      <c r="CKD1168" s="86"/>
      <c r="CKE1168" s="86"/>
      <c r="CKF1168" s="86"/>
      <c r="CKG1168" s="86"/>
      <c r="CKH1168" s="86"/>
      <c r="CKI1168" s="86"/>
      <c r="CKJ1168" s="86"/>
      <c r="CKK1168" s="86"/>
      <c r="CKL1168" s="86"/>
      <c r="CKM1168" s="86"/>
      <c r="CKN1168" s="86"/>
      <c r="CKO1168" s="86"/>
      <c r="CKP1168" s="86"/>
      <c r="CKQ1168" s="86"/>
      <c r="CKR1168" s="86"/>
      <c r="CKS1168" s="86"/>
      <c r="CKT1168" s="86"/>
      <c r="CKU1168" s="86"/>
      <c r="CKV1168" s="86"/>
      <c r="CKW1168" s="86"/>
      <c r="CKX1168" s="86"/>
      <c r="CKY1168" s="86"/>
      <c r="CKZ1168" s="86"/>
      <c r="CLA1168" s="86"/>
      <c r="CLB1168" s="86"/>
      <c r="CLC1168" s="86"/>
      <c r="CLD1168" s="86"/>
      <c r="CLE1168" s="86"/>
      <c r="CLF1168" s="86"/>
      <c r="CLG1168" s="86"/>
      <c r="CLH1168" s="86"/>
      <c r="CLI1168" s="86"/>
      <c r="CLJ1168" s="86"/>
      <c r="CLK1168" s="86"/>
      <c r="CLL1168" s="86"/>
      <c r="CLM1168" s="86"/>
      <c r="CLN1168" s="86"/>
      <c r="CLO1168" s="86"/>
      <c r="CLP1168" s="86"/>
      <c r="CLQ1168" s="86"/>
      <c r="CLR1168" s="86"/>
      <c r="CLS1168" s="86"/>
      <c r="CLT1168" s="86"/>
      <c r="CLU1168" s="86"/>
      <c r="CLV1168" s="86"/>
      <c r="CLW1168" s="86"/>
      <c r="CLX1168" s="86"/>
      <c r="CLY1168" s="86"/>
      <c r="CLZ1168" s="86"/>
      <c r="CMA1168" s="86"/>
      <c r="CMB1168" s="86"/>
      <c r="CMC1168" s="86"/>
      <c r="CMD1168" s="86"/>
      <c r="CME1168" s="86"/>
      <c r="CMF1168" s="86"/>
      <c r="CMG1168" s="86"/>
      <c r="CMH1168" s="86"/>
      <c r="CMI1168" s="86"/>
      <c r="CMJ1168" s="86"/>
      <c r="CMK1168" s="86"/>
      <c r="CML1168" s="86"/>
      <c r="CMM1168" s="86"/>
      <c r="CMN1168" s="86"/>
      <c r="CMO1168" s="86"/>
      <c r="CMP1168" s="86"/>
      <c r="CMQ1168" s="86"/>
      <c r="CMR1168" s="86"/>
      <c r="CMS1168" s="86"/>
      <c r="CMT1168" s="86"/>
      <c r="CMU1168" s="86"/>
      <c r="CMV1168" s="86"/>
      <c r="CMW1168" s="86"/>
      <c r="CMX1168" s="86"/>
      <c r="CMY1168" s="86"/>
      <c r="CMZ1168" s="86"/>
      <c r="CNA1168" s="86"/>
      <c r="CNB1168" s="86"/>
      <c r="CNC1168" s="86"/>
      <c r="CND1168" s="86"/>
      <c r="CNE1168" s="86"/>
      <c r="CNF1168" s="86"/>
      <c r="CNG1168" s="86"/>
      <c r="CNH1168" s="86"/>
      <c r="CNI1168" s="86"/>
      <c r="CNJ1168" s="86"/>
      <c r="CNK1168" s="86"/>
      <c r="CNL1168" s="86"/>
      <c r="CNM1168" s="86"/>
      <c r="CNN1168" s="86"/>
      <c r="CNO1168" s="86"/>
      <c r="CNP1168" s="86"/>
      <c r="CNQ1168" s="86"/>
      <c r="CNR1168" s="86"/>
      <c r="CNS1168" s="86"/>
      <c r="CNT1168" s="86"/>
      <c r="CNU1168" s="86"/>
      <c r="CNV1168" s="86"/>
      <c r="CNW1168" s="86"/>
      <c r="CNX1168" s="86"/>
      <c r="CNY1168" s="86"/>
      <c r="CNZ1168" s="86"/>
      <c r="COA1168" s="86"/>
      <c r="COB1168" s="86"/>
      <c r="COC1168" s="86"/>
      <c r="COD1168" s="86"/>
      <c r="COE1168" s="86"/>
      <c r="COF1168" s="86"/>
      <c r="COG1168" s="86"/>
      <c r="COH1168" s="86"/>
      <c r="COI1168" s="86"/>
      <c r="COJ1168" s="86"/>
      <c r="COK1168" s="86"/>
      <c r="COL1168" s="86"/>
      <c r="COM1168" s="86"/>
      <c r="CON1168" s="86"/>
      <c r="COO1168" s="86"/>
      <c r="COP1168" s="86"/>
      <c r="COQ1168" s="86"/>
      <c r="COR1168" s="86"/>
      <c r="COS1168" s="86"/>
      <c r="COT1168" s="86"/>
      <c r="COU1168" s="86"/>
      <c r="COV1168" s="86"/>
      <c r="COW1168" s="86"/>
      <c r="COX1168" s="86"/>
      <c r="COY1168" s="86"/>
      <c r="COZ1168" s="86"/>
      <c r="CPA1168" s="86"/>
      <c r="CPB1168" s="86"/>
      <c r="CPC1168" s="86"/>
      <c r="CPD1168" s="86"/>
      <c r="CPE1168" s="86"/>
      <c r="CPF1168" s="86"/>
      <c r="CPG1168" s="86"/>
      <c r="CPH1168" s="86"/>
      <c r="CPI1168" s="86"/>
      <c r="CPJ1168" s="86"/>
      <c r="CPK1168" s="86"/>
      <c r="CPL1168" s="86"/>
      <c r="CPM1168" s="86"/>
      <c r="CPN1168" s="86"/>
      <c r="CPO1168" s="86"/>
      <c r="CPP1168" s="86"/>
      <c r="CPQ1168" s="86"/>
      <c r="CPR1168" s="86"/>
      <c r="CPS1168" s="86"/>
      <c r="CPT1168" s="86"/>
      <c r="CPU1168" s="86"/>
      <c r="CPV1168" s="86"/>
      <c r="CPW1168" s="86"/>
      <c r="CPX1168" s="86"/>
      <c r="CPY1168" s="86"/>
      <c r="CPZ1168" s="86"/>
      <c r="CQA1168" s="86"/>
      <c r="CQB1168" s="86"/>
      <c r="CQC1168" s="86"/>
      <c r="CQD1168" s="86"/>
      <c r="CQE1168" s="86"/>
      <c r="CQF1168" s="86"/>
      <c r="CQG1168" s="86"/>
      <c r="CQH1168" s="86"/>
      <c r="CQI1168" s="86"/>
      <c r="CQJ1168" s="86"/>
      <c r="CQK1168" s="86"/>
      <c r="CQL1168" s="86"/>
      <c r="CQM1168" s="86"/>
      <c r="CQN1168" s="86"/>
      <c r="CQO1168" s="86"/>
      <c r="CQP1168" s="86"/>
      <c r="CQQ1168" s="86"/>
      <c r="CQR1168" s="86"/>
      <c r="CQS1168" s="86"/>
      <c r="CQT1168" s="86"/>
      <c r="CQU1168" s="86"/>
      <c r="CQV1168" s="86"/>
      <c r="CQW1168" s="86"/>
      <c r="CQX1168" s="86"/>
      <c r="CQY1168" s="86"/>
      <c r="CQZ1168" s="86"/>
      <c r="CRA1168" s="86"/>
      <c r="CRB1168" s="86"/>
      <c r="CRC1168" s="86"/>
      <c r="CRD1168" s="86"/>
      <c r="CRE1168" s="86"/>
      <c r="CRF1168" s="86"/>
      <c r="CRG1168" s="86"/>
      <c r="CRH1168" s="86"/>
      <c r="CRI1168" s="86"/>
      <c r="CRJ1168" s="86"/>
      <c r="CRK1168" s="86"/>
      <c r="CRL1168" s="86"/>
      <c r="CRM1168" s="86"/>
      <c r="CRN1168" s="86"/>
      <c r="CRO1168" s="86"/>
      <c r="CRP1168" s="86"/>
      <c r="CRQ1168" s="86"/>
      <c r="CRR1168" s="86"/>
      <c r="CRS1168" s="86"/>
      <c r="CRT1168" s="86"/>
      <c r="CRU1168" s="86"/>
      <c r="CRV1168" s="86"/>
      <c r="CRW1168" s="86"/>
      <c r="CRX1168" s="86"/>
      <c r="CRY1168" s="86"/>
      <c r="CRZ1168" s="86"/>
      <c r="CSA1168" s="86"/>
      <c r="CSB1168" s="86"/>
      <c r="CSC1168" s="86"/>
      <c r="CSD1168" s="86"/>
      <c r="CSE1168" s="86"/>
      <c r="CSF1168" s="86"/>
      <c r="CSG1168" s="86"/>
      <c r="CSH1168" s="86"/>
      <c r="CSI1168" s="86"/>
      <c r="CSJ1168" s="86"/>
      <c r="CSK1168" s="86"/>
      <c r="CSL1168" s="86"/>
      <c r="CSM1168" s="86"/>
      <c r="CSN1168" s="86"/>
      <c r="CSO1168" s="86"/>
      <c r="CSP1168" s="86"/>
      <c r="CSQ1168" s="86"/>
      <c r="CSR1168" s="86"/>
      <c r="CSS1168" s="86"/>
      <c r="CST1168" s="86"/>
      <c r="CSU1168" s="86"/>
      <c r="CSV1168" s="86"/>
      <c r="CSW1168" s="86"/>
      <c r="CSX1168" s="86"/>
      <c r="CSY1168" s="86"/>
      <c r="CSZ1168" s="86"/>
      <c r="CTA1168" s="86"/>
      <c r="CTB1168" s="86"/>
      <c r="CTC1168" s="86"/>
      <c r="CTD1168" s="86"/>
      <c r="CTE1168" s="86"/>
      <c r="CTF1168" s="86"/>
      <c r="CTG1168" s="86"/>
      <c r="CTH1168" s="86"/>
      <c r="CTI1168" s="86"/>
      <c r="CTJ1168" s="86"/>
      <c r="CTK1168" s="86"/>
      <c r="CTL1168" s="86"/>
      <c r="CTM1168" s="86"/>
      <c r="CTN1168" s="86"/>
      <c r="CTO1168" s="86"/>
      <c r="CTP1168" s="86"/>
      <c r="CTQ1168" s="86"/>
      <c r="CTR1168" s="86"/>
      <c r="CTS1168" s="86"/>
      <c r="CTT1168" s="86"/>
      <c r="CTU1168" s="86"/>
      <c r="CTV1168" s="86"/>
      <c r="CTW1168" s="86"/>
      <c r="CTX1168" s="86"/>
      <c r="CTY1168" s="86"/>
      <c r="CTZ1168" s="86"/>
      <c r="CUA1168" s="86"/>
      <c r="CUB1168" s="86"/>
      <c r="CUC1168" s="86"/>
      <c r="CUD1168" s="86"/>
      <c r="CUE1168" s="86"/>
      <c r="CUF1168" s="86"/>
      <c r="CUG1168" s="86"/>
      <c r="CUH1168" s="86"/>
      <c r="CUI1168" s="86"/>
      <c r="CUJ1168" s="86"/>
      <c r="CUK1168" s="86"/>
      <c r="CUL1168" s="86"/>
      <c r="CUM1168" s="86"/>
      <c r="CUN1168" s="86"/>
      <c r="CUO1168" s="86"/>
      <c r="CUP1168" s="86"/>
      <c r="CUQ1168" s="86"/>
      <c r="CUR1168" s="86"/>
      <c r="CUS1168" s="86"/>
      <c r="CUT1168" s="86"/>
      <c r="CUU1168" s="86"/>
      <c r="CUV1168" s="86"/>
      <c r="CUW1168" s="86"/>
      <c r="CUX1168" s="86"/>
      <c r="CUY1168" s="86"/>
      <c r="CUZ1168" s="86"/>
      <c r="CVA1168" s="86"/>
      <c r="CVB1168" s="86"/>
      <c r="CVC1168" s="86"/>
      <c r="CVD1168" s="86"/>
      <c r="CVE1168" s="86"/>
      <c r="CVF1168" s="86"/>
      <c r="CVG1168" s="86"/>
      <c r="CVH1168" s="86"/>
      <c r="CVI1168" s="86"/>
      <c r="CVJ1168" s="86"/>
      <c r="CVK1168" s="86"/>
      <c r="CVL1168" s="86"/>
      <c r="CVM1168" s="86"/>
      <c r="CVN1168" s="86"/>
      <c r="CVO1168" s="86"/>
      <c r="CVP1168" s="86"/>
      <c r="CVQ1168" s="86"/>
      <c r="CVR1168" s="86"/>
      <c r="CVS1168" s="86"/>
      <c r="CVT1168" s="86"/>
      <c r="CVU1168" s="86"/>
      <c r="CVV1168" s="86"/>
      <c r="CVW1168" s="86"/>
      <c r="CVX1168" s="86"/>
      <c r="CVY1168" s="86"/>
      <c r="CVZ1168" s="86"/>
      <c r="CWA1168" s="86"/>
      <c r="CWB1168" s="86"/>
      <c r="CWC1168" s="86"/>
      <c r="CWD1168" s="86"/>
      <c r="CWE1168" s="86"/>
      <c r="CWF1168" s="86"/>
      <c r="CWG1168" s="86"/>
      <c r="CWH1168" s="86"/>
      <c r="CWI1168" s="86"/>
      <c r="CWJ1168" s="86"/>
      <c r="CWK1168" s="86"/>
      <c r="CWL1168" s="86"/>
      <c r="CWM1168" s="86"/>
      <c r="CWN1168" s="86"/>
      <c r="CWO1168" s="86"/>
      <c r="CWP1168" s="86"/>
      <c r="CWQ1168" s="86"/>
      <c r="CWR1168" s="86"/>
      <c r="CWS1168" s="86"/>
      <c r="CWT1168" s="86"/>
      <c r="CWU1168" s="86"/>
      <c r="CWV1168" s="86"/>
      <c r="CWW1168" s="86"/>
      <c r="CWX1168" s="86"/>
      <c r="CWY1168" s="86"/>
      <c r="CWZ1168" s="86"/>
      <c r="CXA1168" s="86"/>
      <c r="CXB1168" s="86"/>
      <c r="CXC1168" s="86"/>
      <c r="CXD1168" s="86"/>
      <c r="CXE1168" s="86"/>
      <c r="CXF1168" s="86"/>
      <c r="CXG1168" s="86"/>
      <c r="CXH1168" s="86"/>
      <c r="CXI1168" s="86"/>
      <c r="CXJ1168" s="86"/>
      <c r="CXK1168" s="86"/>
      <c r="CXL1168" s="86"/>
      <c r="CXM1168" s="86"/>
      <c r="CXN1168" s="86"/>
      <c r="CXO1168" s="86"/>
      <c r="CXP1168" s="86"/>
      <c r="CXQ1168" s="86"/>
      <c r="CXR1168" s="86"/>
      <c r="CXS1168" s="86"/>
      <c r="CXT1168" s="86"/>
      <c r="CXU1168" s="86"/>
      <c r="CXV1168" s="86"/>
      <c r="CXW1168" s="86"/>
      <c r="CXX1168" s="86"/>
      <c r="CXY1168" s="86"/>
      <c r="CXZ1168" s="86"/>
      <c r="CYA1168" s="86"/>
      <c r="CYB1168" s="86"/>
      <c r="CYC1168" s="86"/>
      <c r="CYD1168" s="86"/>
      <c r="CYE1168" s="86"/>
      <c r="CYF1168" s="86"/>
      <c r="CYG1168" s="86"/>
      <c r="CYH1168" s="86"/>
      <c r="CYI1168" s="86"/>
      <c r="CYJ1168" s="86"/>
      <c r="CYK1168" s="86"/>
      <c r="CYL1168" s="86"/>
      <c r="CYM1168" s="86"/>
      <c r="CYN1168" s="86"/>
      <c r="CYO1168" s="86"/>
      <c r="CYP1168" s="86"/>
      <c r="CYQ1168" s="86"/>
      <c r="CYR1168" s="86"/>
      <c r="CYS1168" s="86"/>
      <c r="CYT1168" s="86"/>
      <c r="CYU1168" s="86"/>
      <c r="CYV1168" s="86"/>
      <c r="CYW1168" s="86"/>
      <c r="CYX1168" s="86"/>
      <c r="CYY1168" s="86"/>
      <c r="CYZ1168" s="86"/>
      <c r="CZA1168" s="86"/>
      <c r="CZB1168" s="86"/>
      <c r="CZC1168" s="86"/>
      <c r="CZD1168" s="86"/>
      <c r="CZE1168" s="86"/>
      <c r="CZF1168" s="86"/>
      <c r="CZG1168" s="86"/>
      <c r="CZH1168" s="86"/>
      <c r="CZI1168" s="86"/>
      <c r="CZJ1168" s="86"/>
      <c r="CZK1168" s="86"/>
      <c r="CZL1168" s="86"/>
      <c r="CZM1168" s="86"/>
      <c r="CZN1168" s="86"/>
      <c r="CZO1168" s="86"/>
      <c r="CZP1168" s="86"/>
      <c r="CZQ1168" s="86"/>
      <c r="CZR1168" s="86"/>
      <c r="CZS1168" s="86"/>
      <c r="CZT1168" s="86"/>
      <c r="CZU1168" s="86"/>
      <c r="CZV1168" s="86"/>
      <c r="CZW1168" s="86"/>
      <c r="CZX1168" s="86"/>
      <c r="CZY1168" s="86"/>
      <c r="CZZ1168" s="86"/>
      <c r="DAA1168" s="86"/>
      <c r="DAB1168" s="86"/>
      <c r="DAC1168" s="86"/>
      <c r="DAD1168" s="86"/>
      <c r="DAE1168" s="86"/>
      <c r="DAF1168" s="86"/>
      <c r="DAG1168" s="86"/>
      <c r="DAH1168" s="86"/>
      <c r="DAI1168" s="86"/>
      <c r="DAJ1168" s="86"/>
      <c r="DAK1168" s="86"/>
      <c r="DAL1168" s="86"/>
      <c r="DAM1168" s="86"/>
      <c r="DAN1168" s="86"/>
      <c r="DAO1168" s="86"/>
      <c r="DAP1168" s="86"/>
      <c r="DAQ1168" s="86"/>
      <c r="DAR1168" s="86"/>
      <c r="DAS1168" s="86"/>
      <c r="DAT1168" s="86"/>
      <c r="DAU1168" s="86"/>
      <c r="DAV1168" s="86"/>
      <c r="DAW1168" s="86"/>
      <c r="DAX1168" s="86"/>
      <c r="DAY1168" s="86"/>
      <c r="DAZ1168" s="86"/>
      <c r="DBA1168" s="86"/>
      <c r="DBB1168" s="86"/>
      <c r="DBC1168" s="86"/>
      <c r="DBD1168" s="86"/>
      <c r="DBE1168" s="86"/>
      <c r="DBF1168" s="86"/>
      <c r="DBG1168" s="86"/>
      <c r="DBH1168" s="86"/>
      <c r="DBI1168" s="86"/>
      <c r="DBJ1168" s="86"/>
      <c r="DBK1168" s="86"/>
      <c r="DBL1168" s="86"/>
      <c r="DBM1168" s="86"/>
      <c r="DBN1168" s="86"/>
      <c r="DBO1168" s="86"/>
      <c r="DBP1168" s="86"/>
      <c r="DBQ1168" s="86"/>
      <c r="DBR1168" s="86"/>
      <c r="DBS1168" s="86"/>
      <c r="DBT1168" s="86"/>
      <c r="DBU1168" s="86"/>
      <c r="DBV1168" s="86"/>
      <c r="DBW1168" s="86"/>
      <c r="DBX1168" s="86"/>
      <c r="DBY1168" s="86"/>
      <c r="DBZ1168" s="86"/>
      <c r="DCA1168" s="86"/>
      <c r="DCB1168" s="86"/>
      <c r="DCC1168" s="86"/>
      <c r="DCD1168" s="86"/>
      <c r="DCE1168" s="86"/>
      <c r="DCF1168" s="86"/>
      <c r="DCG1168" s="86"/>
      <c r="DCH1168" s="86"/>
      <c r="DCI1168" s="86"/>
      <c r="DCJ1168" s="86"/>
      <c r="DCK1168" s="86"/>
      <c r="DCL1168" s="86"/>
      <c r="DCM1168" s="86"/>
      <c r="DCN1168" s="86"/>
      <c r="DCO1168" s="86"/>
      <c r="DCP1168" s="86"/>
      <c r="DCQ1168" s="86"/>
      <c r="DCR1168" s="86"/>
      <c r="DCS1168" s="86"/>
      <c r="DCT1168" s="86"/>
      <c r="DCU1168" s="86"/>
      <c r="DCV1168" s="86"/>
      <c r="DCW1168" s="86"/>
      <c r="DCX1168" s="86"/>
      <c r="DCY1168" s="86"/>
      <c r="DCZ1168" s="86"/>
      <c r="DDA1168" s="86"/>
      <c r="DDB1168" s="86"/>
      <c r="DDC1168" s="86"/>
      <c r="DDD1168" s="86"/>
      <c r="DDE1168" s="86"/>
      <c r="DDF1168" s="86"/>
      <c r="DDG1168" s="86"/>
      <c r="DDH1168" s="86"/>
      <c r="DDI1168" s="86"/>
      <c r="DDJ1168" s="86"/>
      <c r="DDK1168" s="86"/>
      <c r="DDL1168" s="86"/>
      <c r="DDM1168" s="86"/>
      <c r="DDN1168" s="86"/>
      <c r="DDO1168" s="86"/>
      <c r="DDP1168" s="86"/>
      <c r="DDQ1168" s="86"/>
      <c r="DDR1168" s="86"/>
      <c r="DDS1168" s="86"/>
      <c r="DDT1168" s="86"/>
      <c r="DDU1168" s="86"/>
      <c r="DDV1168" s="86"/>
      <c r="DDW1168" s="86"/>
      <c r="DDX1168" s="86"/>
      <c r="DDY1168" s="86"/>
      <c r="DDZ1168" s="86"/>
      <c r="DEA1168" s="86"/>
      <c r="DEB1168" s="86"/>
      <c r="DEC1168" s="86"/>
      <c r="DED1168" s="86"/>
      <c r="DEE1168" s="86"/>
      <c r="DEF1168" s="86"/>
      <c r="DEG1168" s="86"/>
      <c r="DEH1168" s="86"/>
      <c r="DEI1168" s="86"/>
      <c r="DEJ1168" s="86"/>
      <c r="DEK1168" s="86"/>
      <c r="DEL1168" s="86"/>
      <c r="DEM1168" s="86"/>
      <c r="DEN1168" s="86"/>
      <c r="DEO1168" s="86"/>
      <c r="DEP1168" s="86"/>
      <c r="DEQ1168" s="86"/>
      <c r="DER1168" s="86"/>
      <c r="DES1168" s="86"/>
      <c r="DET1168" s="86"/>
      <c r="DEU1168" s="86"/>
      <c r="DEV1168" s="86"/>
      <c r="DEW1168" s="86"/>
      <c r="DEX1168" s="86"/>
      <c r="DEY1168" s="86"/>
      <c r="DEZ1168" s="86"/>
      <c r="DFA1168" s="86"/>
      <c r="DFB1168" s="86"/>
      <c r="DFC1168" s="86"/>
      <c r="DFD1168" s="86"/>
      <c r="DFE1168" s="86"/>
      <c r="DFF1168" s="86"/>
      <c r="DFG1168" s="86"/>
      <c r="DFH1168" s="86"/>
      <c r="DFI1168" s="86"/>
      <c r="DFJ1168" s="86"/>
      <c r="DFK1168" s="86"/>
      <c r="DFL1168" s="86"/>
      <c r="DFM1168" s="86"/>
      <c r="DFN1168" s="86"/>
      <c r="DFO1168" s="86"/>
      <c r="DFP1168" s="86"/>
      <c r="DFQ1168" s="86"/>
      <c r="DFR1168" s="86"/>
      <c r="DFS1168" s="86"/>
      <c r="DFT1168" s="86"/>
      <c r="DFU1168" s="86"/>
      <c r="DFV1168" s="86"/>
      <c r="DFW1168" s="86"/>
      <c r="DFX1168" s="86"/>
      <c r="DFY1168" s="86"/>
      <c r="DFZ1168" s="86"/>
      <c r="DGA1168" s="86"/>
      <c r="DGB1168" s="86"/>
      <c r="DGC1168" s="86"/>
      <c r="DGD1168" s="86"/>
      <c r="DGE1168" s="86"/>
      <c r="DGF1168" s="86"/>
      <c r="DGG1168" s="86"/>
      <c r="DGH1168" s="86"/>
      <c r="DGI1168" s="86"/>
      <c r="DGJ1168" s="86"/>
      <c r="DGK1168" s="86"/>
      <c r="DGL1168" s="86"/>
      <c r="DGM1168" s="86"/>
      <c r="DGN1168" s="86"/>
      <c r="DGO1168" s="86"/>
      <c r="DGP1168" s="86"/>
      <c r="DGQ1168" s="86"/>
      <c r="DGR1168" s="86"/>
      <c r="DGS1168" s="86"/>
      <c r="DGT1168" s="86"/>
      <c r="DGU1168" s="86"/>
      <c r="DGV1168" s="86"/>
      <c r="DGW1168" s="86"/>
      <c r="DGX1168" s="86"/>
      <c r="DGY1168" s="86"/>
      <c r="DGZ1168" s="86"/>
      <c r="DHA1168" s="86"/>
      <c r="DHB1168" s="86"/>
      <c r="DHC1168" s="86"/>
      <c r="DHD1168" s="86"/>
      <c r="DHE1168" s="86"/>
      <c r="DHF1168" s="86"/>
      <c r="DHG1168" s="86"/>
      <c r="DHH1168" s="86"/>
      <c r="DHI1168" s="86"/>
      <c r="DHJ1168" s="86"/>
      <c r="DHK1168" s="86"/>
      <c r="DHL1168" s="86"/>
      <c r="DHM1168" s="86"/>
      <c r="DHN1168" s="86"/>
      <c r="DHO1168" s="86"/>
      <c r="DHP1168" s="86"/>
      <c r="DHQ1168" s="86"/>
      <c r="DHR1168" s="86"/>
      <c r="DHS1168" s="86"/>
      <c r="DHT1168" s="86"/>
      <c r="DHU1168" s="86"/>
      <c r="DHV1168" s="86"/>
      <c r="DHW1168" s="86"/>
      <c r="DHX1168" s="86"/>
      <c r="DHY1168" s="86"/>
      <c r="DHZ1168" s="86"/>
      <c r="DIA1168" s="86"/>
      <c r="DIB1168" s="86"/>
      <c r="DIC1168" s="86"/>
      <c r="DID1168" s="86"/>
      <c r="DIE1168" s="86"/>
      <c r="DIF1168" s="86"/>
      <c r="DIG1168" s="86"/>
      <c r="DIH1168" s="86"/>
      <c r="DII1168" s="86"/>
      <c r="DIJ1168" s="86"/>
      <c r="DIK1168" s="86"/>
      <c r="DIL1168" s="86"/>
      <c r="DIM1168" s="86"/>
      <c r="DIN1168" s="86"/>
      <c r="DIO1168" s="86"/>
      <c r="DIP1168" s="86"/>
      <c r="DIQ1168" s="86"/>
      <c r="DIR1168" s="86"/>
      <c r="DIS1168" s="86"/>
      <c r="DIT1168" s="86"/>
      <c r="DIU1168" s="86"/>
      <c r="DIV1168" s="86"/>
      <c r="DIW1168" s="86"/>
      <c r="DIX1168" s="86"/>
      <c r="DIY1168" s="86"/>
      <c r="DIZ1168" s="86"/>
      <c r="DJA1168" s="86"/>
      <c r="DJB1168" s="86"/>
      <c r="DJC1168" s="86"/>
      <c r="DJD1168" s="86"/>
      <c r="DJE1168" s="86"/>
      <c r="DJF1168" s="86"/>
      <c r="DJG1168" s="86"/>
      <c r="DJH1168" s="86"/>
      <c r="DJI1168" s="86"/>
      <c r="DJJ1168" s="86"/>
      <c r="DJK1168" s="86"/>
      <c r="DJL1168" s="86"/>
      <c r="DJM1168" s="86"/>
      <c r="DJN1168" s="86"/>
      <c r="DJO1168" s="86"/>
      <c r="DJP1168" s="86"/>
      <c r="DJQ1168" s="86"/>
      <c r="DJR1168" s="86"/>
      <c r="DJS1168" s="86"/>
      <c r="DJT1168" s="86"/>
      <c r="DJU1168" s="86"/>
      <c r="DJV1168" s="86"/>
      <c r="DJW1168" s="86"/>
      <c r="DJX1168" s="86"/>
      <c r="DJY1168" s="86"/>
      <c r="DJZ1168" s="86"/>
      <c r="DKA1168" s="86"/>
      <c r="DKB1168" s="86"/>
      <c r="DKC1168" s="86"/>
      <c r="DKD1168" s="86"/>
      <c r="DKE1168" s="86"/>
      <c r="DKF1168" s="86"/>
      <c r="DKG1168" s="86"/>
      <c r="DKH1168" s="86"/>
      <c r="DKI1168" s="86"/>
      <c r="DKJ1168" s="86"/>
      <c r="DKK1168" s="86"/>
      <c r="DKL1168" s="86"/>
      <c r="DKM1168" s="86"/>
      <c r="DKN1168" s="86"/>
      <c r="DKO1168" s="86"/>
      <c r="DKP1168" s="86"/>
      <c r="DKQ1168" s="86"/>
      <c r="DKR1168" s="86"/>
      <c r="DKS1168" s="86"/>
      <c r="DKT1168" s="86"/>
      <c r="DKU1168" s="86"/>
      <c r="DKV1168" s="86"/>
      <c r="DKW1168" s="86"/>
      <c r="DKX1168" s="86"/>
      <c r="DKY1168" s="86"/>
      <c r="DKZ1168" s="86"/>
      <c r="DLA1168" s="86"/>
      <c r="DLB1168" s="86"/>
      <c r="DLC1168" s="86"/>
      <c r="DLD1168" s="86"/>
      <c r="DLE1168" s="86"/>
      <c r="DLF1168" s="86"/>
      <c r="DLG1168" s="86"/>
      <c r="DLH1168" s="86"/>
      <c r="DLI1168" s="86"/>
      <c r="DLJ1168" s="86"/>
      <c r="DLK1168" s="86"/>
      <c r="DLL1168" s="86"/>
      <c r="DLM1168" s="86"/>
      <c r="DLN1168" s="86"/>
      <c r="DLO1168" s="86"/>
      <c r="DLP1168" s="86"/>
      <c r="DLQ1168" s="86"/>
      <c r="DLR1168" s="86"/>
      <c r="DLS1168" s="86"/>
      <c r="DLT1168" s="86"/>
      <c r="DLU1168" s="86"/>
      <c r="DLV1168" s="86"/>
      <c r="DLW1168" s="86"/>
      <c r="DLX1168" s="86"/>
      <c r="DLY1168" s="86"/>
      <c r="DLZ1168" s="86"/>
      <c r="DMA1168" s="86"/>
      <c r="DMB1168" s="86"/>
      <c r="DMC1168" s="86"/>
      <c r="DMD1168" s="86"/>
      <c r="DME1168" s="86"/>
      <c r="DMF1168" s="86"/>
      <c r="DMG1168" s="86"/>
      <c r="DMH1168" s="86"/>
      <c r="DMI1168" s="86"/>
      <c r="DMJ1168" s="86"/>
      <c r="DMK1168" s="86"/>
      <c r="DML1168" s="86"/>
      <c r="DMM1168" s="86"/>
      <c r="DMN1168" s="86"/>
      <c r="DMO1168" s="86"/>
      <c r="DMP1168" s="86"/>
      <c r="DMQ1168" s="86"/>
      <c r="DMR1168" s="86"/>
      <c r="DMS1168" s="86"/>
      <c r="DMT1168" s="86"/>
      <c r="DMU1168" s="86"/>
      <c r="DMV1168" s="86"/>
      <c r="DMW1168" s="86"/>
      <c r="DMX1168" s="86"/>
      <c r="DMY1168" s="86"/>
      <c r="DMZ1168" s="86"/>
      <c r="DNA1168" s="86"/>
      <c r="DNB1168" s="86"/>
      <c r="DNC1168" s="86"/>
      <c r="DND1168" s="86"/>
      <c r="DNE1168" s="86"/>
      <c r="DNF1168" s="86"/>
      <c r="DNG1168" s="86"/>
      <c r="DNH1168" s="86"/>
      <c r="DNI1168" s="86"/>
      <c r="DNJ1168" s="86"/>
      <c r="DNK1168" s="86"/>
      <c r="DNL1168" s="86"/>
      <c r="DNM1168" s="86"/>
      <c r="DNN1168" s="86"/>
      <c r="DNO1168" s="86"/>
      <c r="DNP1168" s="86"/>
      <c r="DNQ1168" s="86"/>
      <c r="DNR1168" s="86"/>
      <c r="DNS1168" s="86"/>
      <c r="DNT1168" s="86"/>
      <c r="DNU1168" s="86"/>
      <c r="DNV1168" s="86"/>
      <c r="DNW1168" s="86"/>
      <c r="DNX1168" s="86"/>
      <c r="DNY1168" s="86"/>
      <c r="DNZ1168" s="86"/>
      <c r="DOA1168" s="86"/>
      <c r="DOB1168" s="86"/>
      <c r="DOC1168" s="86"/>
      <c r="DOD1168" s="86"/>
      <c r="DOE1168" s="86"/>
      <c r="DOF1168" s="86"/>
      <c r="DOG1168" s="86"/>
      <c r="DOH1168" s="86"/>
      <c r="DOI1168" s="86"/>
      <c r="DOJ1168" s="86"/>
      <c r="DOK1168" s="86"/>
      <c r="DOL1168" s="86"/>
      <c r="DOM1168" s="86"/>
      <c r="DON1168" s="86"/>
      <c r="DOO1168" s="86"/>
      <c r="DOP1168" s="86"/>
      <c r="DOQ1168" s="86"/>
      <c r="DOR1168" s="86"/>
      <c r="DOS1168" s="86"/>
      <c r="DOT1168" s="86"/>
      <c r="DOU1168" s="86"/>
      <c r="DOV1168" s="86"/>
      <c r="DOW1168" s="86"/>
      <c r="DOX1168" s="86"/>
      <c r="DOY1168" s="86"/>
      <c r="DOZ1168" s="86"/>
      <c r="DPA1168" s="86"/>
      <c r="DPB1168" s="86"/>
      <c r="DPC1168" s="86"/>
      <c r="DPD1168" s="86"/>
      <c r="DPE1168" s="86"/>
      <c r="DPF1168" s="86"/>
      <c r="DPG1168" s="86"/>
      <c r="DPH1168" s="86"/>
      <c r="DPI1168" s="86"/>
      <c r="DPJ1168" s="86"/>
      <c r="DPK1168" s="86"/>
      <c r="DPL1168" s="86"/>
      <c r="DPM1168" s="86"/>
      <c r="DPN1168" s="86"/>
      <c r="DPO1168" s="86"/>
      <c r="DPP1168" s="86"/>
      <c r="DPQ1168" s="86"/>
      <c r="DPR1168" s="86"/>
      <c r="DPS1168" s="86"/>
      <c r="DPT1168" s="86"/>
      <c r="DPU1168" s="86"/>
      <c r="DPV1168" s="86"/>
      <c r="DPW1168" s="86"/>
      <c r="DPX1168" s="86"/>
      <c r="DPY1168" s="86"/>
      <c r="DPZ1168" s="86"/>
      <c r="DQA1168" s="86"/>
      <c r="DQB1168" s="86"/>
      <c r="DQC1168" s="86"/>
      <c r="DQD1168" s="86"/>
      <c r="DQE1168" s="86"/>
      <c r="DQF1168" s="86"/>
      <c r="DQG1168" s="86"/>
      <c r="DQH1168" s="86"/>
      <c r="DQI1168" s="86"/>
      <c r="DQJ1168" s="86"/>
      <c r="DQK1168" s="86"/>
      <c r="DQL1168" s="86"/>
      <c r="DQM1168" s="86"/>
      <c r="DQN1168" s="86"/>
      <c r="DQO1168" s="86"/>
      <c r="DQP1168" s="86"/>
      <c r="DQQ1168" s="86"/>
      <c r="DQR1168" s="86"/>
      <c r="DQS1168" s="86"/>
      <c r="DQT1168" s="86"/>
      <c r="DQU1168" s="86"/>
      <c r="DQV1168" s="86"/>
      <c r="DQW1168" s="86"/>
      <c r="DQX1168" s="86"/>
      <c r="DQY1168" s="86"/>
      <c r="DQZ1168" s="86"/>
      <c r="DRA1168" s="86"/>
      <c r="DRB1168" s="86"/>
      <c r="DRC1168" s="86"/>
      <c r="DRD1168" s="86"/>
      <c r="DRE1168" s="86"/>
      <c r="DRF1168" s="86"/>
      <c r="DRG1168" s="86"/>
      <c r="DRH1168" s="86"/>
      <c r="DRI1168" s="86"/>
      <c r="DRJ1168" s="86"/>
      <c r="DRK1168" s="86"/>
      <c r="DRL1168" s="86"/>
      <c r="DRM1168" s="86"/>
      <c r="DRN1168" s="86"/>
      <c r="DRO1168" s="86"/>
      <c r="DRP1168" s="86"/>
      <c r="DRQ1168" s="86"/>
      <c r="DRR1168" s="86"/>
      <c r="DRS1168" s="86"/>
      <c r="DRT1168" s="86"/>
      <c r="DRU1168" s="86"/>
      <c r="DRV1168" s="86"/>
      <c r="DRW1168" s="86"/>
      <c r="DRX1168" s="86"/>
      <c r="DRY1168" s="86"/>
      <c r="DRZ1168" s="86"/>
      <c r="DSA1168" s="86"/>
      <c r="DSB1168" s="86"/>
      <c r="DSC1168" s="86"/>
      <c r="DSD1168" s="86"/>
      <c r="DSE1168" s="86"/>
      <c r="DSF1168" s="86"/>
      <c r="DSG1168" s="86"/>
      <c r="DSH1168" s="86"/>
      <c r="DSI1168" s="86"/>
      <c r="DSJ1168" s="86"/>
      <c r="DSK1168" s="86"/>
      <c r="DSL1168" s="86"/>
      <c r="DSM1168" s="86"/>
      <c r="DSN1168" s="86"/>
      <c r="DSO1168" s="86"/>
      <c r="DSP1168" s="86"/>
      <c r="DSQ1168" s="86"/>
      <c r="DSR1168" s="86"/>
      <c r="DSS1168" s="86"/>
      <c r="DST1168" s="86"/>
      <c r="DSU1168" s="86"/>
      <c r="DSV1168" s="86"/>
      <c r="DSW1168" s="86"/>
      <c r="DSX1168" s="86"/>
      <c r="DSY1168" s="86"/>
      <c r="DSZ1168" s="86"/>
      <c r="DTA1168" s="86"/>
      <c r="DTB1168" s="86"/>
      <c r="DTC1168" s="86"/>
      <c r="DTD1168" s="86"/>
      <c r="DTE1168" s="86"/>
      <c r="DTF1168" s="86"/>
      <c r="DTG1168" s="86"/>
      <c r="DTH1168" s="86"/>
      <c r="DTI1168" s="86"/>
      <c r="DTJ1168" s="86"/>
      <c r="DTK1168" s="86"/>
      <c r="DTL1168" s="86"/>
      <c r="DTM1168" s="86"/>
      <c r="DTN1168" s="86"/>
      <c r="DTO1168" s="86"/>
      <c r="DTP1168" s="86"/>
      <c r="DTQ1168" s="86"/>
      <c r="DTR1168" s="86"/>
      <c r="DTS1168" s="86"/>
      <c r="DTT1168" s="86"/>
      <c r="DTU1168" s="86"/>
      <c r="DTV1168" s="86"/>
      <c r="DTW1168" s="86"/>
      <c r="DTX1168" s="86"/>
      <c r="DTY1168" s="86"/>
      <c r="DTZ1168" s="86"/>
      <c r="DUA1168" s="86"/>
      <c r="DUB1168" s="86"/>
      <c r="DUC1168" s="86"/>
      <c r="DUD1168" s="86"/>
      <c r="DUE1168" s="86"/>
      <c r="DUF1168" s="86"/>
      <c r="DUG1168" s="86"/>
      <c r="DUH1168" s="86"/>
      <c r="DUI1168" s="86"/>
      <c r="DUJ1168" s="86"/>
      <c r="DUK1168" s="86"/>
      <c r="DUL1168" s="86"/>
      <c r="DUM1168" s="86"/>
      <c r="DUN1168" s="86"/>
      <c r="DUO1168" s="86"/>
      <c r="DUP1168" s="86"/>
      <c r="DUQ1168" s="86"/>
      <c r="DUR1168" s="86"/>
      <c r="DUS1168" s="86"/>
      <c r="DUT1168" s="86"/>
      <c r="DUU1168" s="86"/>
      <c r="DUV1168" s="86"/>
      <c r="DUW1168" s="86"/>
      <c r="DUX1168" s="86"/>
      <c r="DUY1168" s="86"/>
      <c r="DUZ1168" s="86"/>
      <c r="DVA1168" s="86"/>
      <c r="DVB1168" s="86"/>
      <c r="DVC1168" s="86"/>
      <c r="DVD1168" s="86"/>
      <c r="DVE1168" s="86"/>
      <c r="DVF1168" s="86"/>
      <c r="DVG1168" s="86"/>
      <c r="DVH1168" s="86"/>
      <c r="DVI1168" s="86"/>
      <c r="DVJ1168" s="86"/>
      <c r="DVK1168" s="86"/>
      <c r="DVL1168" s="86"/>
      <c r="DVM1168" s="86"/>
      <c r="DVN1168" s="86"/>
      <c r="DVO1168" s="86"/>
      <c r="DVP1168" s="86"/>
      <c r="DVQ1168" s="86"/>
      <c r="DVR1168" s="86"/>
      <c r="DVS1168" s="86"/>
      <c r="DVT1168" s="86"/>
      <c r="DVU1168" s="86"/>
      <c r="DVV1168" s="86"/>
      <c r="DVW1168" s="86"/>
      <c r="DVX1168" s="86"/>
      <c r="DVY1168" s="86"/>
      <c r="DVZ1168" s="86"/>
      <c r="DWA1168" s="86"/>
      <c r="DWB1168" s="86"/>
      <c r="DWC1168" s="86"/>
      <c r="DWD1168" s="86"/>
      <c r="DWE1168" s="86"/>
      <c r="DWF1168" s="86"/>
      <c r="DWG1168" s="86"/>
      <c r="DWH1168" s="86"/>
      <c r="DWI1168" s="86"/>
      <c r="DWJ1168" s="86"/>
      <c r="DWK1168" s="86"/>
      <c r="DWL1168" s="86"/>
      <c r="DWM1168" s="86"/>
      <c r="DWN1168" s="86"/>
      <c r="DWO1168" s="86"/>
      <c r="DWP1168" s="86"/>
      <c r="DWQ1168" s="86"/>
      <c r="DWR1168" s="86"/>
      <c r="DWS1168" s="86"/>
      <c r="DWT1168" s="86"/>
      <c r="DWU1168" s="86"/>
      <c r="DWV1168" s="86"/>
      <c r="DWW1168" s="86"/>
      <c r="DWX1168" s="86"/>
      <c r="DWY1168" s="86"/>
      <c r="DWZ1168" s="86"/>
      <c r="DXA1168" s="86"/>
      <c r="DXB1168" s="86"/>
      <c r="DXC1168" s="86"/>
      <c r="DXD1168" s="86"/>
      <c r="DXE1168" s="86"/>
      <c r="DXF1168" s="86"/>
      <c r="DXG1168" s="86"/>
      <c r="DXH1168" s="86"/>
      <c r="DXI1168" s="86"/>
      <c r="DXJ1168" s="86"/>
      <c r="DXK1168" s="86"/>
      <c r="DXL1168" s="86"/>
      <c r="DXM1168" s="86"/>
      <c r="DXN1168" s="86"/>
      <c r="DXO1168" s="86"/>
      <c r="DXP1168" s="86"/>
      <c r="DXQ1168" s="86"/>
      <c r="DXR1168" s="86"/>
      <c r="DXS1168" s="86"/>
      <c r="DXT1168" s="86"/>
      <c r="DXU1168" s="86"/>
      <c r="DXV1168" s="86"/>
      <c r="DXW1168" s="86"/>
      <c r="DXX1168" s="86"/>
      <c r="DXY1168" s="86"/>
      <c r="DXZ1168" s="86"/>
      <c r="DYA1168" s="86"/>
      <c r="DYB1168" s="86"/>
      <c r="DYC1168" s="86"/>
      <c r="DYD1168" s="86"/>
      <c r="DYE1168" s="86"/>
      <c r="DYF1168" s="86"/>
      <c r="DYG1168" s="86"/>
      <c r="DYH1168" s="86"/>
      <c r="DYI1168" s="86"/>
      <c r="DYJ1168" s="86"/>
      <c r="DYK1168" s="86"/>
      <c r="DYL1168" s="86"/>
      <c r="DYM1168" s="86"/>
      <c r="DYN1168" s="86"/>
      <c r="DYO1168" s="86"/>
      <c r="DYP1168" s="86"/>
      <c r="DYQ1168" s="86"/>
      <c r="DYR1168" s="86"/>
      <c r="DYS1168" s="86"/>
      <c r="DYT1168" s="86"/>
      <c r="DYU1168" s="86"/>
      <c r="DYV1168" s="86"/>
      <c r="DYW1168" s="86"/>
      <c r="DYX1168" s="86"/>
      <c r="DYY1168" s="86"/>
      <c r="DYZ1168" s="86"/>
      <c r="DZA1168" s="86"/>
      <c r="DZB1168" s="86"/>
      <c r="DZC1168" s="86"/>
      <c r="DZD1168" s="86"/>
      <c r="DZE1168" s="86"/>
      <c r="DZF1168" s="86"/>
      <c r="DZG1168" s="86"/>
      <c r="DZH1168" s="86"/>
      <c r="DZI1168" s="86"/>
      <c r="DZJ1168" s="86"/>
      <c r="DZK1168" s="86"/>
      <c r="DZL1168" s="86"/>
      <c r="DZM1168" s="86"/>
      <c r="DZN1168" s="86"/>
      <c r="DZO1168" s="86"/>
      <c r="DZP1168" s="86"/>
      <c r="DZQ1168" s="86"/>
      <c r="DZR1168" s="86"/>
      <c r="DZS1168" s="86"/>
      <c r="DZT1168" s="86"/>
      <c r="DZU1168" s="86"/>
      <c r="DZV1168" s="86"/>
      <c r="DZW1168" s="86"/>
      <c r="DZX1168" s="86"/>
      <c r="DZY1168" s="86"/>
      <c r="DZZ1168" s="86"/>
      <c r="EAA1168" s="86"/>
      <c r="EAB1168" s="86"/>
      <c r="EAC1168" s="86"/>
      <c r="EAD1168" s="86"/>
      <c r="EAE1168" s="86"/>
      <c r="EAF1168" s="86"/>
      <c r="EAG1168" s="86"/>
      <c r="EAH1168" s="86"/>
      <c r="EAI1168" s="86"/>
      <c r="EAJ1168" s="86"/>
      <c r="EAK1168" s="86"/>
      <c r="EAL1168" s="86"/>
      <c r="EAM1168" s="86"/>
      <c r="EAN1168" s="86"/>
      <c r="EAO1168" s="86"/>
      <c r="EAP1168" s="86"/>
      <c r="EAQ1168" s="86"/>
      <c r="EAR1168" s="86"/>
      <c r="EAS1168" s="86"/>
      <c r="EAT1168" s="86"/>
      <c r="EAU1168" s="86"/>
      <c r="EAV1168" s="86"/>
      <c r="EAW1168" s="86"/>
      <c r="EAX1168" s="86"/>
      <c r="EAY1168" s="86"/>
      <c r="EAZ1168" s="86"/>
      <c r="EBA1168" s="86"/>
      <c r="EBB1168" s="86"/>
      <c r="EBC1168" s="86"/>
      <c r="EBD1168" s="86"/>
      <c r="EBE1168" s="86"/>
      <c r="EBF1168" s="86"/>
      <c r="EBG1168" s="86"/>
      <c r="EBH1168" s="86"/>
      <c r="EBI1168" s="86"/>
      <c r="EBJ1168" s="86"/>
      <c r="EBK1168" s="86"/>
      <c r="EBL1168" s="86"/>
      <c r="EBM1168" s="86"/>
      <c r="EBN1168" s="86"/>
      <c r="EBO1168" s="86"/>
      <c r="EBP1168" s="86"/>
      <c r="EBQ1168" s="86"/>
      <c r="EBR1168" s="86"/>
      <c r="EBS1168" s="86"/>
      <c r="EBT1168" s="86"/>
      <c r="EBU1168" s="86"/>
      <c r="EBV1168" s="86"/>
      <c r="EBW1168" s="86"/>
      <c r="EBX1168" s="86"/>
      <c r="EBY1168" s="86"/>
      <c r="EBZ1168" s="86"/>
      <c r="ECA1168" s="86"/>
      <c r="ECB1168" s="86"/>
      <c r="ECC1168" s="86"/>
      <c r="ECD1168" s="86"/>
      <c r="ECE1168" s="86"/>
      <c r="ECF1168" s="86"/>
      <c r="ECG1168" s="86"/>
      <c r="ECH1168" s="86"/>
      <c r="ECI1168" s="86"/>
      <c r="ECJ1168" s="86"/>
      <c r="ECK1168" s="86"/>
      <c r="ECL1168" s="86"/>
      <c r="ECM1168" s="86"/>
      <c r="ECN1168" s="86"/>
      <c r="ECO1168" s="86"/>
      <c r="ECP1168" s="86"/>
      <c r="ECQ1168" s="86"/>
      <c r="ECR1168" s="86"/>
      <c r="ECS1168" s="86"/>
      <c r="ECT1168" s="86"/>
      <c r="ECU1168" s="86"/>
      <c r="ECV1168" s="86"/>
      <c r="ECW1168" s="86"/>
      <c r="ECX1168" s="86"/>
      <c r="ECY1168" s="86"/>
      <c r="ECZ1168" s="86"/>
      <c r="EDA1168" s="86"/>
      <c r="EDB1168" s="86"/>
      <c r="EDC1168" s="86"/>
      <c r="EDD1168" s="86"/>
      <c r="EDE1168" s="86"/>
      <c r="EDF1168" s="86"/>
      <c r="EDG1168" s="86"/>
      <c r="EDH1168" s="86"/>
      <c r="EDI1168" s="86"/>
      <c r="EDJ1168" s="86"/>
      <c r="EDK1168" s="86"/>
      <c r="EDL1168" s="86"/>
      <c r="EDM1168" s="86"/>
      <c r="EDN1168" s="86"/>
      <c r="EDO1168" s="86"/>
      <c r="EDP1168" s="86"/>
      <c r="EDQ1168" s="86"/>
      <c r="EDR1168" s="86"/>
      <c r="EDS1168" s="86"/>
      <c r="EDT1168" s="86"/>
      <c r="EDU1168" s="86"/>
      <c r="EDV1168" s="86"/>
      <c r="EDW1168" s="86"/>
      <c r="EDX1168" s="86"/>
      <c r="EDY1168" s="86"/>
      <c r="EDZ1168" s="86"/>
      <c r="EEA1168" s="86"/>
      <c r="EEB1168" s="86"/>
      <c r="EEC1168" s="86"/>
      <c r="EED1168" s="86"/>
      <c r="EEE1168" s="86"/>
      <c r="EEF1168" s="86"/>
      <c r="EEG1168" s="86"/>
      <c r="EEH1168" s="86"/>
      <c r="EEI1168" s="86"/>
      <c r="EEJ1168" s="86"/>
      <c r="EEK1168" s="86"/>
      <c r="EEL1168" s="86"/>
      <c r="EEM1168" s="86"/>
      <c r="EEN1168" s="86"/>
      <c r="EEO1168" s="86"/>
      <c r="EEP1168" s="86"/>
      <c r="EEQ1168" s="86"/>
      <c r="EER1168" s="86"/>
      <c r="EES1168" s="86"/>
      <c r="EET1168" s="86"/>
      <c r="EEU1168" s="86"/>
      <c r="EEV1168" s="86"/>
      <c r="EEW1168" s="86"/>
      <c r="EEX1168" s="86"/>
      <c r="EEY1168" s="86"/>
      <c r="EEZ1168" s="86"/>
      <c r="EFA1168" s="86"/>
      <c r="EFB1168" s="86"/>
      <c r="EFC1168" s="86"/>
      <c r="EFD1168" s="86"/>
      <c r="EFE1168" s="86"/>
      <c r="EFF1168" s="86"/>
      <c r="EFG1168" s="86"/>
      <c r="EFH1168" s="86"/>
      <c r="EFI1168" s="86"/>
      <c r="EFJ1168" s="86"/>
      <c r="EFK1168" s="86"/>
      <c r="EFL1168" s="86"/>
      <c r="EFM1168" s="86"/>
      <c r="EFN1168" s="86"/>
      <c r="EFO1168" s="86"/>
      <c r="EFP1168" s="86"/>
      <c r="EFQ1168" s="86"/>
      <c r="EFR1168" s="86"/>
      <c r="EFS1168" s="86"/>
      <c r="EFT1168" s="86"/>
      <c r="EFU1168" s="86"/>
      <c r="EFV1168" s="86"/>
      <c r="EFW1168" s="86"/>
      <c r="EFX1168" s="86"/>
      <c r="EFY1168" s="86"/>
      <c r="EFZ1168" s="86"/>
      <c r="EGA1168" s="86"/>
      <c r="EGB1168" s="86"/>
      <c r="EGC1168" s="86"/>
      <c r="EGD1168" s="86"/>
      <c r="EGE1168" s="86"/>
      <c r="EGF1168" s="86"/>
      <c r="EGG1168" s="86"/>
      <c r="EGH1168" s="86"/>
      <c r="EGI1168" s="86"/>
      <c r="EGJ1168" s="86"/>
      <c r="EGK1168" s="86"/>
      <c r="EGL1168" s="86"/>
      <c r="EGM1168" s="86"/>
      <c r="EGN1168" s="86"/>
      <c r="EGO1168" s="86"/>
      <c r="EGP1168" s="86"/>
      <c r="EGQ1168" s="86"/>
      <c r="EGR1168" s="86"/>
      <c r="EGS1168" s="86"/>
      <c r="EGT1168" s="86"/>
      <c r="EGU1168" s="86"/>
      <c r="EGV1168" s="86"/>
      <c r="EGW1168" s="86"/>
      <c r="EGX1168" s="86"/>
      <c r="EGY1168" s="86"/>
      <c r="EGZ1168" s="86"/>
      <c r="EHA1168" s="86"/>
      <c r="EHB1168" s="86"/>
      <c r="EHC1168" s="86"/>
      <c r="EHD1168" s="86"/>
      <c r="EHE1168" s="86"/>
      <c r="EHF1168" s="86"/>
      <c r="EHG1168" s="86"/>
      <c r="EHH1168" s="86"/>
      <c r="EHI1168" s="86"/>
      <c r="EHJ1168" s="86"/>
      <c r="EHK1168" s="86"/>
      <c r="EHL1168" s="86"/>
      <c r="EHM1168" s="86"/>
      <c r="EHN1168" s="86"/>
      <c r="EHO1168" s="86"/>
      <c r="EHP1168" s="86"/>
      <c r="EHQ1168" s="86"/>
      <c r="EHR1168" s="86"/>
      <c r="EHS1168" s="86"/>
      <c r="EHT1168" s="86"/>
      <c r="EHU1168" s="86"/>
      <c r="EHV1168" s="86"/>
      <c r="EHW1168" s="86"/>
      <c r="EHX1168" s="86"/>
      <c r="EHY1168" s="86"/>
      <c r="EHZ1168" s="86"/>
      <c r="EIA1168" s="86"/>
      <c r="EIB1168" s="86"/>
      <c r="EIC1168" s="86"/>
      <c r="EID1168" s="86"/>
      <c r="EIE1168" s="86"/>
      <c r="EIF1168" s="86"/>
      <c r="EIG1168" s="86"/>
      <c r="EIH1168" s="86"/>
      <c r="EII1168" s="86"/>
      <c r="EIJ1168" s="86"/>
      <c r="EIK1168" s="86"/>
      <c r="EIL1168" s="86"/>
      <c r="EIM1168" s="86"/>
      <c r="EIN1168" s="86"/>
      <c r="EIO1168" s="86"/>
      <c r="EIP1168" s="86"/>
      <c r="EIQ1168" s="86"/>
      <c r="EIR1168" s="86"/>
      <c r="EIS1168" s="86"/>
      <c r="EIT1168" s="86"/>
      <c r="EIU1168" s="86"/>
      <c r="EIV1168" s="86"/>
      <c r="EIW1168" s="86"/>
      <c r="EIX1168" s="86"/>
      <c r="EIY1168" s="86"/>
      <c r="EIZ1168" s="86"/>
      <c r="EJA1168" s="86"/>
      <c r="EJB1168" s="86"/>
      <c r="EJC1168" s="86"/>
      <c r="EJD1168" s="86"/>
      <c r="EJE1168" s="86"/>
      <c r="EJF1168" s="86"/>
      <c r="EJG1168" s="86"/>
      <c r="EJH1168" s="86"/>
      <c r="EJI1168" s="86"/>
      <c r="EJJ1168" s="86"/>
      <c r="EJK1168" s="86"/>
      <c r="EJL1168" s="86"/>
      <c r="EJM1168" s="86"/>
      <c r="EJN1168" s="86"/>
      <c r="EJO1168" s="86"/>
      <c r="EJP1168" s="86"/>
      <c r="EJQ1168" s="86"/>
      <c r="EJR1168" s="86"/>
      <c r="EJS1168" s="86"/>
      <c r="EJT1168" s="86"/>
      <c r="EJU1168" s="86"/>
      <c r="EJV1168" s="86"/>
      <c r="EJW1168" s="86"/>
      <c r="EJX1168" s="86"/>
      <c r="EJY1168" s="86"/>
      <c r="EJZ1168" s="86"/>
      <c r="EKA1168" s="86"/>
      <c r="EKB1168" s="86"/>
      <c r="EKC1168" s="86"/>
      <c r="EKD1168" s="86"/>
      <c r="EKE1168" s="86"/>
      <c r="EKF1168" s="86"/>
      <c r="EKG1168" s="86"/>
      <c r="EKH1168" s="86"/>
      <c r="EKI1168" s="86"/>
      <c r="EKJ1168" s="86"/>
      <c r="EKK1168" s="86"/>
      <c r="EKL1168" s="86"/>
      <c r="EKM1168" s="86"/>
      <c r="EKN1168" s="86"/>
      <c r="EKO1168" s="86"/>
      <c r="EKP1168" s="86"/>
      <c r="EKQ1168" s="86"/>
      <c r="EKR1168" s="86"/>
      <c r="EKS1168" s="86"/>
      <c r="EKT1168" s="86"/>
      <c r="EKU1168" s="86"/>
      <c r="EKV1168" s="86"/>
      <c r="EKW1168" s="86"/>
      <c r="EKX1168" s="86"/>
      <c r="EKY1168" s="86"/>
      <c r="EKZ1168" s="86"/>
      <c r="ELA1168" s="86"/>
      <c r="ELB1168" s="86"/>
      <c r="ELC1168" s="86"/>
      <c r="ELD1168" s="86"/>
      <c r="ELE1168" s="86"/>
      <c r="ELF1168" s="86"/>
      <c r="ELG1168" s="86"/>
      <c r="ELH1168" s="86"/>
      <c r="ELI1168" s="86"/>
      <c r="ELJ1168" s="86"/>
      <c r="ELK1168" s="86"/>
      <c r="ELL1168" s="86"/>
      <c r="ELM1168" s="86"/>
      <c r="ELN1168" s="86"/>
      <c r="ELO1168" s="86"/>
      <c r="ELP1168" s="86"/>
      <c r="ELQ1168" s="86"/>
      <c r="ELR1168" s="86"/>
      <c r="ELS1168" s="86"/>
      <c r="ELT1168" s="86"/>
      <c r="ELU1168" s="86"/>
      <c r="ELV1168" s="86"/>
      <c r="ELW1168" s="86"/>
      <c r="ELX1168" s="86"/>
      <c r="ELY1168" s="86"/>
      <c r="ELZ1168" s="86"/>
      <c r="EMA1168" s="86"/>
      <c r="EMB1168" s="86"/>
      <c r="EMC1168" s="86"/>
      <c r="EMD1168" s="86"/>
      <c r="EME1168" s="86"/>
      <c r="EMF1168" s="86"/>
      <c r="EMG1168" s="86"/>
      <c r="EMH1168" s="86"/>
      <c r="EMI1168" s="86"/>
      <c r="EMJ1168" s="86"/>
      <c r="EMK1168" s="86"/>
      <c r="EML1168" s="86"/>
      <c r="EMM1168" s="86"/>
      <c r="EMN1168" s="86"/>
      <c r="EMO1168" s="86"/>
      <c r="EMP1168" s="86"/>
      <c r="EMQ1168" s="86"/>
      <c r="EMR1168" s="86"/>
      <c r="EMS1168" s="86"/>
      <c r="EMT1168" s="86"/>
      <c r="EMU1168" s="86"/>
      <c r="EMV1168" s="86"/>
      <c r="EMW1168" s="86"/>
      <c r="EMX1168" s="86"/>
      <c r="EMY1168" s="86"/>
      <c r="EMZ1168" s="86"/>
      <c r="ENA1168" s="86"/>
      <c r="ENB1168" s="86"/>
      <c r="ENC1168" s="86"/>
      <c r="END1168" s="86"/>
      <c r="ENE1168" s="86"/>
      <c r="ENF1168" s="86"/>
      <c r="ENG1168" s="86"/>
      <c r="ENH1168" s="86"/>
      <c r="ENI1168" s="86"/>
      <c r="ENJ1168" s="86"/>
      <c r="ENK1168" s="86"/>
      <c r="ENL1168" s="86"/>
      <c r="ENM1168" s="86"/>
      <c r="ENN1168" s="86"/>
      <c r="ENO1168" s="86"/>
      <c r="ENP1168" s="86"/>
      <c r="ENQ1168" s="86"/>
      <c r="ENR1168" s="86"/>
      <c r="ENS1168" s="86"/>
      <c r="ENT1168" s="86"/>
      <c r="ENU1168" s="86"/>
      <c r="ENV1168" s="86"/>
      <c r="ENW1168" s="86"/>
      <c r="ENX1168" s="86"/>
      <c r="ENY1168" s="86"/>
      <c r="ENZ1168" s="86"/>
      <c r="EOA1168" s="86"/>
      <c r="EOB1168" s="86"/>
      <c r="EOC1168" s="86"/>
      <c r="EOD1168" s="86"/>
      <c r="EOE1168" s="86"/>
      <c r="EOF1168" s="86"/>
      <c r="EOG1168" s="86"/>
      <c r="EOH1168" s="86"/>
      <c r="EOI1168" s="86"/>
      <c r="EOJ1168" s="86"/>
      <c r="EOK1168" s="86"/>
      <c r="EOL1168" s="86"/>
      <c r="EOM1168" s="86"/>
      <c r="EON1168" s="86"/>
      <c r="EOO1168" s="86"/>
      <c r="EOP1168" s="86"/>
      <c r="EOQ1168" s="86"/>
      <c r="EOR1168" s="86"/>
      <c r="EOS1168" s="86"/>
      <c r="EOT1168" s="86"/>
      <c r="EOU1168" s="86"/>
      <c r="EOV1168" s="86"/>
      <c r="EOW1168" s="86"/>
      <c r="EOX1168" s="86"/>
      <c r="EOY1168" s="86"/>
      <c r="EOZ1168" s="86"/>
      <c r="EPA1168" s="86"/>
      <c r="EPB1168" s="86"/>
      <c r="EPC1168" s="86"/>
      <c r="EPD1168" s="86"/>
      <c r="EPE1168" s="86"/>
      <c r="EPF1168" s="86"/>
      <c r="EPG1168" s="86"/>
      <c r="EPH1168" s="86"/>
      <c r="EPI1168" s="86"/>
      <c r="EPJ1168" s="86"/>
      <c r="EPK1168" s="86"/>
      <c r="EPL1168" s="86"/>
      <c r="EPM1168" s="86"/>
      <c r="EPN1168" s="86"/>
      <c r="EPO1168" s="86"/>
      <c r="EPP1168" s="86"/>
      <c r="EPQ1168" s="86"/>
      <c r="EPR1168" s="86"/>
      <c r="EPS1168" s="86"/>
      <c r="EPT1168" s="86"/>
      <c r="EPU1168" s="86"/>
      <c r="EPV1168" s="86"/>
      <c r="EPW1168" s="86"/>
      <c r="EPX1168" s="86"/>
      <c r="EPY1168" s="86"/>
      <c r="EPZ1168" s="86"/>
      <c r="EQA1168" s="86"/>
      <c r="EQB1168" s="86"/>
      <c r="EQC1168" s="86"/>
      <c r="EQD1168" s="86"/>
      <c r="EQE1168" s="86"/>
      <c r="EQF1168" s="86"/>
      <c r="EQG1168" s="86"/>
      <c r="EQH1168" s="86"/>
      <c r="EQI1168" s="86"/>
      <c r="EQJ1168" s="86"/>
      <c r="EQK1168" s="86"/>
      <c r="EQL1168" s="86"/>
      <c r="EQM1168" s="86"/>
      <c r="EQN1168" s="86"/>
      <c r="EQO1168" s="86"/>
      <c r="EQP1168" s="86"/>
      <c r="EQQ1168" s="86"/>
      <c r="EQR1168" s="86"/>
      <c r="EQS1168" s="86"/>
      <c r="EQT1168" s="86"/>
      <c r="EQU1168" s="86"/>
      <c r="EQV1168" s="86"/>
      <c r="EQW1168" s="86"/>
      <c r="EQX1168" s="86"/>
      <c r="EQY1168" s="86"/>
      <c r="EQZ1168" s="86"/>
      <c r="ERA1168" s="86"/>
      <c r="ERB1168" s="86"/>
      <c r="ERC1168" s="86"/>
      <c r="ERD1168" s="86"/>
      <c r="ERE1168" s="86"/>
      <c r="ERF1168" s="86"/>
      <c r="ERG1168" s="86"/>
      <c r="ERH1168" s="86"/>
      <c r="ERI1168" s="86"/>
      <c r="ERJ1168" s="86"/>
      <c r="ERK1168" s="86"/>
      <c r="ERL1168" s="86"/>
      <c r="ERM1168" s="86"/>
      <c r="ERN1168" s="86"/>
      <c r="ERO1168" s="86"/>
      <c r="ERP1168" s="86"/>
      <c r="ERQ1168" s="86"/>
      <c r="ERR1168" s="86"/>
      <c r="ERS1168" s="86"/>
      <c r="ERT1168" s="86"/>
      <c r="ERU1168" s="86"/>
      <c r="ERV1168" s="86"/>
      <c r="ERW1168" s="86"/>
      <c r="ERX1168" s="86"/>
      <c r="ERY1168" s="86"/>
      <c r="ERZ1168" s="86"/>
      <c r="ESA1168" s="86"/>
      <c r="ESB1168" s="86"/>
      <c r="ESC1168" s="86"/>
      <c r="ESD1168" s="86"/>
      <c r="ESE1168" s="86"/>
      <c r="ESF1168" s="86"/>
      <c r="ESG1168" s="86"/>
      <c r="ESH1168" s="86"/>
      <c r="ESI1168" s="86"/>
      <c r="ESJ1168" s="86"/>
      <c r="ESK1168" s="86"/>
      <c r="ESL1168" s="86"/>
      <c r="ESM1168" s="86"/>
      <c r="ESN1168" s="86"/>
      <c r="ESO1168" s="86"/>
      <c r="ESP1168" s="86"/>
      <c r="ESQ1168" s="86"/>
      <c r="ESR1168" s="86"/>
      <c r="ESS1168" s="86"/>
      <c r="EST1168" s="86"/>
      <c r="ESU1168" s="86"/>
      <c r="ESV1168" s="86"/>
      <c r="ESW1168" s="86"/>
      <c r="ESX1168" s="86"/>
      <c r="ESY1168" s="86"/>
      <c r="ESZ1168" s="86"/>
      <c r="ETA1168" s="86"/>
      <c r="ETB1168" s="86"/>
      <c r="ETC1168" s="86"/>
      <c r="ETD1168" s="86"/>
      <c r="ETE1168" s="86"/>
      <c r="ETF1168" s="86"/>
      <c r="ETG1168" s="86"/>
      <c r="ETH1168" s="86"/>
      <c r="ETI1168" s="86"/>
      <c r="ETJ1168" s="86"/>
      <c r="ETK1168" s="86"/>
      <c r="ETL1168" s="86"/>
      <c r="ETM1168" s="86"/>
      <c r="ETN1168" s="86"/>
      <c r="ETO1168" s="86"/>
      <c r="ETP1168" s="86"/>
      <c r="ETQ1168" s="86"/>
      <c r="ETR1168" s="86"/>
      <c r="ETS1168" s="86"/>
      <c r="ETT1168" s="86"/>
      <c r="ETU1168" s="86"/>
      <c r="ETV1168" s="86"/>
      <c r="ETW1168" s="86"/>
      <c r="ETX1168" s="86"/>
      <c r="ETY1168" s="86"/>
      <c r="ETZ1168" s="86"/>
      <c r="EUA1168" s="86"/>
      <c r="EUB1168" s="86"/>
      <c r="EUC1168" s="86"/>
      <c r="EUD1168" s="86"/>
      <c r="EUE1168" s="86"/>
      <c r="EUF1168" s="86"/>
      <c r="EUG1168" s="86"/>
      <c r="EUH1168" s="86"/>
      <c r="EUI1168" s="86"/>
      <c r="EUJ1168" s="86"/>
      <c r="EUK1168" s="86"/>
      <c r="EUL1168" s="86"/>
      <c r="EUM1168" s="86"/>
      <c r="EUN1168" s="86"/>
      <c r="EUO1168" s="86"/>
      <c r="EUP1168" s="86"/>
      <c r="EUQ1168" s="86"/>
      <c r="EUR1168" s="86"/>
      <c r="EUS1168" s="86"/>
      <c r="EUT1168" s="86"/>
      <c r="EUU1168" s="86"/>
      <c r="EUV1168" s="86"/>
      <c r="EUW1168" s="86"/>
      <c r="EUX1168" s="86"/>
      <c r="EUY1168" s="86"/>
      <c r="EUZ1168" s="86"/>
      <c r="EVA1168" s="86"/>
      <c r="EVB1168" s="86"/>
      <c r="EVC1168" s="86"/>
      <c r="EVD1168" s="86"/>
      <c r="EVE1168" s="86"/>
      <c r="EVF1168" s="86"/>
      <c r="EVG1168" s="86"/>
      <c r="EVH1168" s="86"/>
      <c r="EVI1168" s="86"/>
      <c r="EVJ1168" s="86"/>
      <c r="EVK1168" s="86"/>
      <c r="EVL1168" s="86"/>
      <c r="EVM1168" s="86"/>
      <c r="EVN1168" s="86"/>
      <c r="EVO1168" s="86"/>
      <c r="EVP1168" s="86"/>
      <c r="EVQ1168" s="86"/>
      <c r="EVR1168" s="86"/>
      <c r="EVS1168" s="86"/>
      <c r="EVT1168" s="86"/>
      <c r="EVU1168" s="86"/>
      <c r="EVV1168" s="86"/>
      <c r="EVW1168" s="86"/>
      <c r="EVX1168" s="86"/>
      <c r="EVY1168" s="86"/>
      <c r="EVZ1168" s="86"/>
      <c r="EWA1168" s="86"/>
      <c r="EWB1168" s="86"/>
      <c r="EWC1168" s="86"/>
      <c r="EWD1168" s="86"/>
      <c r="EWE1168" s="86"/>
      <c r="EWF1168" s="86"/>
      <c r="EWG1168" s="86"/>
      <c r="EWH1168" s="86"/>
      <c r="EWI1168" s="86"/>
      <c r="EWJ1168" s="86"/>
      <c r="EWK1168" s="86"/>
      <c r="EWL1168" s="86"/>
      <c r="EWM1168" s="86"/>
      <c r="EWN1168" s="86"/>
      <c r="EWO1168" s="86"/>
      <c r="EWP1168" s="86"/>
      <c r="EWQ1168" s="86"/>
      <c r="EWR1168" s="86"/>
      <c r="EWS1168" s="86"/>
      <c r="EWT1168" s="86"/>
      <c r="EWU1168" s="86"/>
      <c r="EWV1168" s="86"/>
      <c r="EWW1168" s="86"/>
      <c r="EWX1168" s="86"/>
      <c r="EWY1168" s="86"/>
      <c r="EWZ1168" s="86"/>
      <c r="EXA1168" s="86"/>
      <c r="EXB1168" s="86"/>
      <c r="EXC1168" s="86"/>
      <c r="EXD1168" s="86"/>
      <c r="EXE1168" s="86"/>
      <c r="EXF1168" s="86"/>
      <c r="EXG1168" s="86"/>
      <c r="EXH1168" s="86"/>
      <c r="EXI1168" s="86"/>
      <c r="EXJ1168" s="86"/>
      <c r="EXK1168" s="86"/>
      <c r="EXL1168" s="86"/>
      <c r="EXM1168" s="86"/>
      <c r="EXN1168" s="86"/>
      <c r="EXO1168" s="86"/>
      <c r="EXP1168" s="86"/>
      <c r="EXQ1168" s="86"/>
      <c r="EXR1168" s="86"/>
      <c r="EXS1168" s="86"/>
      <c r="EXT1168" s="86"/>
      <c r="EXU1168" s="86"/>
      <c r="EXV1168" s="86"/>
      <c r="EXW1168" s="86"/>
      <c r="EXX1168" s="86"/>
      <c r="EXY1168" s="86"/>
      <c r="EXZ1168" s="86"/>
      <c r="EYA1168" s="86"/>
      <c r="EYB1168" s="86"/>
      <c r="EYC1168" s="86"/>
      <c r="EYD1168" s="86"/>
      <c r="EYE1168" s="86"/>
      <c r="EYF1168" s="86"/>
      <c r="EYG1168" s="86"/>
      <c r="EYH1168" s="86"/>
      <c r="EYI1168" s="86"/>
      <c r="EYJ1168" s="86"/>
      <c r="EYK1168" s="86"/>
      <c r="EYL1168" s="86"/>
      <c r="EYM1168" s="86"/>
      <c r="EYN1168" s="86"/>
      <c r="EYO1168" s="86"/>
      <c r="EYP1168" s="86"/>
      <c r="EYQ1168" s="86"/>
      <c r="EYR1168" s="86"/>
      <c r="EYS1168" s="86"/>
      <c r="EYT1168" s="86"/>
      <c r="EYU1168" s="86"/>
      <c r="EYV1168" s="86"/>
      <c r="EYW1168" s="86"/>
      <c r="EYX1168" s="86"/>
      <c r="EYY1168" s="86"/>
      <c r="EYZ1168" s="86"/>
      <c r="EZA1168" s="86"/>
      <c r="EZB1168" s="86"/>
      <c r="EZC1168" s="86"/>
      <c r="EZD1168" s="86"/>
      <c r="EZE1168" s="86"/>
      <c r="EZF1168" s="86"/>
      <c r="EZG1168" s="86"/>
      <c r="EZH1168" s="86"/>
      <c r="EZI1168" s="86"/>
      <c r="EZJ1168" s="86"/>
      <c r="EZK1168" s="86"/>
      <c r="EZL1168" s="86"/>
      <c r="EZM1168" s="86"/>
      <c r="EZN1168" s="86"/>
      <c r="EZO1168" s="86"/>
      <c r="EZP1168" s="86"/>
      <c r="EZQ1168" s="86"/>
      <c r="EZR1168" s="86"/>
      <c r="EZS1168" s="86"/>
      <c r="EZT1168" s="86"/>
      <c r="EZU1168" s="86"/>
      <c r="EZV1168" s="86"/>
      <c r="EZW1168" s="86"/>
      <c r="EZX1168" s="86"/>
      <c r="EZY1168" s="86"/>
      <c r="EZZ1168" s="86"/>
      <c r="FAA1168" s="86"/>
      <c r="FAB1168" s="86"/>
      <c r="FAC1168" s="86"/>
      <c r="FAD1168" s="86"/>
      <c r="FAE1168" s="86"/>
      <c r="FAF1168" s="86"/>
      <c r="FAG1168" s="86"/>
      <c r="FAH1168" s="86"/>
      <c r="FAI1168" s="86"/>
      <c r="FAJ1168" s="86"/>
      <c r="FAK1168" s="86"/>
      <c r="FAL1168" s="86"/>
      <c r="FAM1168" s="86"/>
      <c r="FAN1168" s="86"/>
      <c r="FAO1168" s="86"/>
      <c r="FAP1168" s="86"/>
      <c r="FAQ1168" s="86"/>
      <c r="FAR1168" s="86"/>
      <c r="FAS1168" s="86"/>
      <c r="FAT1168" s="86"/>
      <c r="FAU1168" s="86"/>
      <c r="FAV1168" s="86"/>
      <c r="FAW1168" s="86"/>
      <c r="FAX1168" s="86"/>
      <c r="FAY1168" s="86"/>
      <c r="FAZ1168" s="86"/>
      <c r="FBA1168" s="86"/>
      <c r="FBB1168" s="86"/>
      <c r="FBC1168" s="86"/>
      <c r="FBD1168" s="86"/>
      <c r="FBE1168" s="86"/>
      <c r="FBF1168" s="86"/>
      <c r="FBG1168" s="86"/>
      <c r="FBH1168" s="86"/>
      <c r="FBI1168" s="86"/>
      <c r="FBJ1168" s="86"/>
      <c r="FBK1168" s="86"/>
      <c r="FBL1168" s="86"/>
      <c r="FBM1168" s="86"/>
      <c r="FBN1168" s="86"/>
      <c r="FBO1168" s="86"/>
      <c r="FBP1168" s="86"/>
      <c r="FBQ1168" s="86"/>
      <c r="FBR1168" s="86"/>
      <c r="FBS1168" s="86"/>
      <c r="FBT1168" s="86"/>
      <c r="FBU1168" s="86"/>
      <c r="FBV1168" s="86"/>
      <c r="FBW1168" s="86"/>
      <c r="FBX1168" s="86"/>
      <c r="FBY1168" s="86"/>
      <c r="FBZ1168" s="86"/>
      <c r="FCA1168" s="86"/>
      <c r="FCB1168" s="86"/>
      <c r="FCC1168" s="86"/>
      <c r="FCD1168" s="86"/>
      <c r="FCE1168" s="86"/>
      <c r="FCF1168" s="86"/>
      <c r="FCG1168" s="86"/>
      <c r="FCH1168" s="86"/>
      <c r="FCI1168" s="86"/>
      <c r="FCJ1168" s="86"/>
      <c r="FCK1168" s="86"/>
      <c r="FCL1168" s="86"/>
      <c r="FCM1168" s="86"/>
      <c r="FCN1168" s="86"/>
      <c r="FCO1168" s="86"/>
      <c r="FCP1168" s="86"/>
      <c r="FCQ1168" s="86"/>
      <c r="FCR1168" s="86"/>
      <c r="FCS1168" s="86"/>
      <c r="FCT1168" s="86"/>
      <c r="FCU1168" s="86"/>
      <c r="FCV1168" s="86"/>
      <c r="FCW1168" s="86"/>
      <c r="FCX1168" s="86"/>
      <c r="FCY1168" s="86"/>
      <c r="FCZ1168" s="86"/>
      <c r="FDA1168" s="86"/>
      <c r="FDB1168" s="86"/>
      <c r="FDC1168" s="86"/>
      <c r="FDD1168" s="86"/>
      <c r="FDE1168" s="86"/>
      <c r="FDF1168" s="86"/>
      <c r="FDG1168" s="86"/>
      <c r="FDH1168" s="86"/>
      <c r="FDI1168" s="86"/>
      <c r="FDJ1168" s="86"/>
      <c r="FDK1168" s="86"/>
      <c r="FDL1168" s="86"/>
      <c r="FDM1168" s="86"/>
      <c r="FDN1168" s="86"/>
      <c r="FDO1168" s="86"/>
      <c r="FDP1168" s="86"/>
      <c r="FDQ1168" s="86"/>
      <c r="FDR1168" s="86"/>
      <c r="FDS1168" s="86"/>
      <c r="FDT1168" s="86"/>
      <c r="FDU1168" s="86"/>
      <c r="FDV1168" s="86"/>
      <c r="FDW1168" s="86"/>
      <c r="FDX1168" s="86"/>
      <c r="FDY1168" s="86"/>
      <c r="FDZ1168" s="86"/>
      <c r="FEA1168" s="86"/>
      <c r="FEB1168" s="86"/>
      <c r="FEC1168" s="86"/>
      <c r="FED1168" s="86"/>
      <c r="FEE1168" s="86"/>
      <c r="FEF1168" s="86"/>
      <c r="FEG1168" s="86"/>
      <c r="FEH1168" s="86"/>
      <c r="FEI1168" s="86"/>
      <c r="FEJ1168" s="86"/>
      <c r="FEK1168" s="86"/>
      <c r="FEL1168" s="86"/>
      <c r="FEM1168" s="86"/>
      <c r="FEN1168" s="86"/>
      <c r="FEO1168" s="86"/>
      <c r="FEP1168" s="86"/>
      <c r="FEQ1168" s="86"/>
      <c r="FER1168" s="86"/>
      <c r="FES1168" s="86"/>
      <c r="FET1168" s="86"/>
      <c r="FEU1168" s="86"/>
      <c r="FEV1168" s="86"/>
      <c r="FEW1168" s="86"/>
      <c r="FEX1168" s="86"/>
      <c r="FEY1168" s="86"/>
      <c r="FEZ1168" s="86"/>
      <c r="FFA1168" s="86"/>
      <c r="FFB1168" s="86"/>
      <c r="FFC1168" s="86"/>
      <c r="FFD1168" s="86"/>
      <c r="FFE1168" s="86"/>
      <c r="FFF1168" s="86"/>
      <c r="FFG1168" s="86"/>
      <c r="FFH1168" s="86"/>
      <c r="FFI1168" s="86"/>
      <c r="FFJ1168" s="86"/>
      <c r="FFK1168" s="86"/>
      <c r="FFL1168" s="86"/>
      <c r="FFM1168" s="86"/>
      <c r="FFN1168" s="86"/>
      <c r="FFO1168" s="86"/>
      <c r="FFP1168" s="86"/>
      <c r="FFQ1168" s="86"/>
      <c r="FFR1168" s="86"/>
      <c r="FFS1168" s="86"/>
      <c r="FFT1168" s="86"/>
      <c r="FFU1168" s="86"/>
      <c r="FFV1168" s="86"/>
      <c r="FFW1168" s="86"/>
      <c r="FFX1168" s="86"/>
      <c r="FFY1168" s="86"/>
      <c r="FFZ1168" s="86"/>
      <c r="FGA1168" s="86"/>
      <c r="FGB1168" s="86"/>
      <c r="FGC1168" s="86"/>
      <c r="FGD1168" s="86"/>
      <c r="FGE1168" s="86"/>
      <c r="FGF1168" s="86"/>
      <c r="FGG1168" s="86"/>
      <c r="FGH1168" s="86"/>
      <c r="FGI1168" s="86"/>
      <c r="FGJ1168" s="86"/>
      <c r="FGK1168" s="86"/>
      <c r="FGL1168" s="86"/>
      <c r="FGM1168" s="86"/>
      <c r="FGN1168" s="86"/>
      <c r="FGO1168" s="86"/>
      <c r="FGP1168" s="86"/>
      <c r="FGQ1168" s="86"/>
      <c r="FGR1168" s="86"/>
      <c r="FGS1168" s="86"/>
      <c r="FGT1168" s="86"/>
      <c r="FGU1168" s="86"/>
      <c r="FGV1168" s="86"/>
      <c r="FGW1168" s="86"/>
      <c r="FGX1168" s="86"/>
      <c r="FGY1168" s="86"/>
      <c r="FGZ1168" s="86"/>
      <c r="FHA1168" s="86"/>
      <c r="FHB1168" s="86"/>
      <c r="FHC1168" s="86"/>
      <c r="FHD1168" s="86"/>
      <c r="FHE1168" s="86"/>
      <c r="FHF1168" s="86"/>
      <c r="FHG1168" s="86"/>
      <c r="FHH1168" s="86"/>
      <c r="FHI1168" s="86"/>
      <c r="FHJ1168" s="86"/>
      <c r="FHK1168" s="86"/>
      <c r="FHL1168" s="86"/>
      <c r="FHM1168" s="86"/>
      <c r="FHN1168" s="86"/>
      <c r="FHO1168" s="86"/>
      <c r="FHP1168" s="86"/>
      <c r="FHQ1168" s="86"/>
      <c r="FHR1168" s="86"/>
      <c r="FHS1168" s="86"/>
      <c r="FHT1168" s="86"/>
      <c r="FHU1168" s="86"/>
      <c r="FHV1168" s="86"/>
      <c r="FHW1168" s="86"/>
      <c r="FHX1168" s="86"/>
      <c r="FHY1168" s="86"/>
      <c r="FHZ1168" s="86"/>
      <c r="FIA1168" s="86"/>
      <c r="FIB1168" s="86"/>
      <c r="FIC1168" s="86"/>
      <c r="FID1168" s="86"/>
      <c r="FIE1168" s="86"/>
      <c r="FIF1168" s="86"/>
      <c r="FIG1168" s="86"/>
      <c r="FIH1168" s="86"/>
      <c r="FII1168" s="86"/>
      <c r="FIJ1168" s="86"/>
      <c r="FIK1168" s="86"/>
      <c r="FIL1168" s="86"/>
      <c r="FIM1168" s="86"/>
      <c r="FIN1168" s="86"/>
      <c r="FIO1168" s="86"/>
      <c r="FIP1168" s="86"/>
      <c r="FIQ1168" s="86"/>
      <c r="FIR1168" s="86"/>
      <c r="FIS1168" s="86"/>
      <c r="FIT1168" s="86"/>
      <c r="FIU1168" s="86"/>
      <c r="FIV1168" s="86"/>
      <c r="FIW1168" s="86"/>
      <c r="FIX1168" s="86"/>
      <c r="FIY1168" s="86"/>
      <c r="FIZ1168" s="86"/>
      <c r="FJA1168" s="86"/>
      <c r="FJB1168" s="86"/>
      <c r="FJC1168" s="86"/>
      <c r="FJD1168" s="86"/>
      <c r="FJE1168" s="86"/>
      <c r="FJF1168" s="86"/>
      <c r="FJG1168" s="86"/>
      <c r="FJH1168" s="86"/>
      <c r="FJI1168" s="86"/>
      <c r="FJJ1168" s="86"/>
      <c r="FJK1168" s="86"/>
      <c r="FJL1168" s="86"/>
      <c r="FJM1168" s="86"/>
      <c r="FJN1168" s="86"/>
      <c r="FJO1168" s="86"/>
      <c r="FJP1168" s="86"/>
      <c r="FJQ1168" s="86"/>
      <c r="FJR1168" s="86"/>
      <c r="FJS1168" s="86"/>
      <c r="FJT1168" s="86"/>
      <c r="FJU1168" s="86"/>
      <c r="FJV1168" s="86"/>
      <c r="FJW1168" s="86"/>
      <c r="FJX1168" s="86"/>
      <c r="FJY1168" s="86"/>
      <c r="FJZ1168" s="86"/>
      <c r="FKA1168" s="86"/>
      <c r="FKB1168" s="86"/>
      <c r="FKC1168" s="86"/>
      <c r="FKD1168" s="86"/>
      <c r="FKE1168" s="86"/>
      <c r="FKF1168" s="86"/>
      <c r="FKG1168" s="86"/>
      <c r="FKH1168" s="86"/>
      <c r="FKI1168" s="86"/>
      <c r="FKJ1168" s="86"/>
      <c r="FKK1168" s="86"/>
      <c r="FKL1168" s="86"/>
      <c r="FKM1168" s="86"/>
      <c r="FKN1168" s="86"/>
      <c r="FKO1168" s="86"/>
      <c r="FKP1168" s="86"/>
      <c r="FKQ1168" s="86"/>
      <c r="FKR1168" s="86"/>
      <c r="FKS1168" s="86"/>
      <c r="FKT1168" s="86"/>
      <c r="FKU1168" s="86"/>
      <c r="FKV1168" s="86"/>
      <c r="FKW1168" s="86"/>
      <c r="FKX1168" s="86"/>
      <c r="FKY1168" s="86"/>
      <c r="FKZ1168" s="86"/>
      <c r="FLA1168" s="86"/>
      <c r="FLB1168" s="86"/>
      <c r="FLC1168" s="86"/>
      <c r="FLD1168" s="86"/>
      <c r="FLE1168" s="86"/>
      <c r="FLF1168" s="86"/>
      <c r="FLG1168" s="86"/>
      <c r="FLH1168" s="86"/>
      <c r="FLI1168" s="86"/>
      <c r="FLJ1168" s="86"/>
      <c r="FLK1168" s="86"/>
      <c r="FLL1168" s="86"/>
      <c r="FLM1168" s="86"/>
      <c r="FLN1168" s="86"/>
      <c r="FLO1168" s="86"/>
      <c r="FLP1168" s="86"/>
      <c r="FLQ1168" s="86"/>
      <c r="FLR1168" s="86"/>
      <c r="FLS1168" s="86"/>
      <c r="FLT1168" s="86"/>
      <c r="FLU1168" s="86"/>
      <c r="FLV1168" s="86"/>
      <c r="FLW1168" s="86"/>
      <c r="FLX1168" s="86"/>
      <c r="FLY1168" s="86"/>
      <c r="FLZ1168" s="86"/>
      <c r="FMA1168" s="86"/>
      <c r="FMB1168" s="86"/>
      <c r="FMC1168" s="86"/>
      <c r="FMD1168" s="86"/>
      <c r="FME1168" s="86"/>
      <c r="FMF1168" s="86"/>
      <c r="FMG1168" s="86"/>
      <c r="FMH1168" s="86"/>
      <c r="FMI1168" s="86"/>
      <c r="FMJ1168" s="86"/>
      <c r="FMK1168" s="86"/>
      <c r="FML1168" s="86"/>
      <c r="FMM1168" s="86"/>
      <c r="FMN1168" s="86"/>
      <c r="FMO1168" s="86"/>
      <c r="FMP1168" s="86"/>
      <c r="FMQ1168" s="86"/>
      <c r="FMR1168" s="86"/>
      <c r="FMS1168" s="86"/>
      <c r="FMT1168" s="86"/>
      <c r="FMU1168" s="86"/>
      <c r="FMV1168" s="86"/>
      <c r="FMW1168" s="86"/>
      <c r="FMX1168" s="86"/>
      <c r="FMY1168" s="86"/>
      <c r="FMZ1168" s="86"/>
      <c r="FNA1168" s="86"/>
      <c r="FNB1168" s="86"/>
      <c r="FNC1168" s="86"/>
      <c r="FND1168" s="86"/>
      <c r="FNE1168" s="86"/>
      <c r="FNF1168" s="86"/>
      <c r="FNG1168" s="86"/>
      <c r="FNH1168" s="86"/>
      <c r="FNI1168" s="86"/>
      <c r="FNJ1168" s="86"/>
      <c r="FNK1168" s="86"/>
      <c r="FNL1168" s="86"/>
      <c r="FNM1168" s="86"/>
      <c r="FNN1168" s="86"/>
      <c r="FNO1168" s="86"/>
      <c r="FNP1168" s="86"/>
      <c r="FNQ1168" s="86"/>
      <c r="FNR1168" s="86"/>
      <c r="FNS1168" s="86"/>
      <c r="FNT1168" s="86"/>
      <c r="FNU1168" s="86"/>
      <c r="FNV1168" s="86"/>
      <c r="FNW1168" s="86"/>
      <c r="FNX1168" s="86"/>
      <c r="FNY1168" s="86"/>
      <c r="FNZ1168" s="86"/>
      <c r="FOA1168" s="86"/>
      <c r="FOB1168" s="86"/>
      <c r="FOC1168" s="86"/>
      <c r="FOD1168" s="86"/>
      <c r="FOE1168" s="86"/>
      <c r="FOF1168" s="86"/>
      <c r="FOG1168" s="86"/>
      <c r="FOH1168" s="86"/>
      <c r="FOI1168" s="86"/>
      <c r="FOJ1168" s="86"/>
      <c r="FOK1168" s="86"/>
      <c r="FOL1168" s="86"/>
      <c r="FOM1168" s="86"/>
      <c r="FON1168" s="86"/>
      <c r="FOO1168" s="86"/>
      <c r="FOP1168" s="86"/>
      <c r="FOQ1168" s="86"/>
      <c r="FOR1168" s="86"/>
      <c r="FOS1168" s="86"/>
      <c r="FOT1168" s="86"/>
      <c r="FOU1168" s="86"/>
      <c r="FOV1168" s="86"/>
      <c r="FOW1168" s="86"/>
      <c r="FOX1168" s="86"/>
      <c r="FOY1168" s="86"/>
      <c r="FOZ1168" s="86"/>
      <c r="FPA1168" s="86"/>
      <c r="FPB1168" s="86"/>
      <c r="FPC1168" s="86"/>
      <c r="FPD1168" s="86"/>
      <c r="FPE1168" s="86"/>
      <c r="FPF1168" s="86"/>
      <c r="FPG1168" s="86"/>
      <c r="FPH1168" s="86"/>
      <c r="FPI1168" s="86"/>
      <c r="FPJ1168" s="86"/>
      <c r="FPK1168" s="86"/>
      <c r="FPL1168" s="86"/>
      <c r="FPM1168" s="86"/>
      <c r="FPN1168" s="86"/>
      <c r="FPO1168" s="86"/>
      <c r="FPP1168" s="86"/>
      <c r="FPQ1168" s="86"/>
      <c r="FPR1168" s="86"/>
      <c r="FPS1168" s="86"/>
      <c r="FPT1168" s="86"/>
      <c r="FPU1168" s="86"/>
      <c r="FPV1168" s="86"/>
      <c r="FPW1168" s="86"/>
      <c r="FPX1168" s="86"/>
      <c r="FPY1168" s="86"/>
      <c r="FPZ1168" s="86"/>
      <c r="FQA1168" s="86"/>
      <c r="FQB1168" s="86"/>
      <c r="FQC1168" s="86"/>
      <c r="FQD1168" s="86"/>
      <c r="FQE1168" s="86"/>
      <c r="FQF1168" s="86"/>
      <c r="FQG1168" s="86"/>
      <c r="FQH1168" s="86"/>
      <c r="FQI1168" s="86"/>
      <c r="FQJ1168" s="86"/>
      <c r="FQK1168" s="86"/>
      <c r="FQL1168" s="86"/>
      <c r="FQM1168" s="86"/>
      <c r="FQN1168" s="86"/>
      <c r="FQO1168" s="86"/>
      <c r="FQP1168" s="86"/>
      <c r="FQQ1168" s="86"/>
      <c r="FQR1168" s="86"/>
      <c r="FQS1168" s="86"/>
      <c r="FQT1168" s="86"/>
      <c r="FQU1168" s="86"/>
      <c r="FQV1168" s="86"/>
      <c r="FQW1168" s="86"/>
      <c r="FQX1168" s="86"/>
      <c r="FQY1168" s="86"/>
      <c r="FQZ1168" s="86"/>
      <c r="FRA1168" s="86"/>
      <c r="FRB1168" s="86"/>
      <c r="FRC1168" s="86"/>
      <c r="FRD1168" s="86"/>
      <c r="FRE1168" s="86"/>
      <c r="FRF1168" s="86"/>
      <c r="FRG1168" s="86"/>
      <c r="FRH1168" s="86"/>
      <c r="FRI1168" s="86"/>
      <c r="FRJ1168" s="86"/>
      <c r="FRK1168" s="86"/>
      <c r="FRL1168" s="86"/>
      <c r="FRM1168" s="86"/>
      <c r="FRN1168" s="86"/>
      <c r="FRO1168" s="86"/>
      <c r="FRP1168" s="86"/>
      <c r="FRQ1168" s="86"/>
      <c r="FRR1168" s="86"/>
      <c r="FRS1168" s="86"/>
      <c r="FRT1168" s="86"/>
      <c r="FRU1168" s="86"/>
      <c r="FRV1168" s="86"/>
      <c r="FRW1168" s="86"/>
      <c r="FRX1168" s="86"/>
      <c r="FRY1168" s="86"/>
      <c r="FRZ1168" s="86"/>
      <c r="FSA1168" s="86"/>
      <c r="FSB1168" s="86"/>
      <c r="FSC1168" s="86"/>
      <c r="FSD1168" s="86"/>
      <c r="FSE1168" s="86"/>
      <c r="FSF1168" s="86"/>
      <c r="FSG1168" s="86"/>
      <c r="FSH1168" s="86"/>
      <c r="FSI1168" s="86"/>
      <c r="FSJ1168" s="86"/>
      <c r="FSK1168" s="86"/>
      <c r="FSL1168" s="86"/>
      <c r="FSM1168" s="86"/>
      <c r="FSN1168" s="86"/>
      <c r="FSO1168" s="86"/>
      <c r="FSP1168" s="86"/>
      <c r="FSQ1168" s="86"/>
      <c r="FSR1168" s="86"/>
      <c r="FSS1168" s="86"/>
      <c r="FST1168" s="86"/>
      <c r="FSU1168" s="86"/>
      <c r="FSV1168" s="86"/>
      <c r="FSW1168" s="86"/>
      <c r="FSX1168" s="86"/>
      <c r="FSY1168" s="86"/>
      <c r="FSZ1168" s="86"/>
      <c r="FTA1168" s="86"/>
      <c r="FTB1168" s="86"/>
      <c r="FTC1168" s="86"/>
      <c r="FTD1168" s="86"/>
      <c r="FTE1168" s="86"/>
      <c r="FTF1168" s="86"/>
      <c r="FTG1168" s="86"/>
      <c r="FTH1168" s="86"/>
      <c r="FTI1168" s="86"/>
      <c r="FTJ1168" s="86"/>
      <c r="FTK1168" s="86"/>
      <c r="FTL1168" s="86"/>
      <c r="FTM1168" s="86"/>
      <c r="FTN1168" s="86"/>
      <c r="FTO1168" s="86"/>
      <c r="FTP1168" s="86"/>
      <c r="FTQ1168" s="86"/>
      <c r="FTR1168" s="86"/>
      <c r="FTS1168" s="86"/>
      <c r="FTT1168" s="86"/>
      <c r="FTU1168" s="86"/>
      <c r="FTV1168" s="86"/>
      <c r="FTW1168" s="86"/>
      <c r="FTX1168" s="86"/>
      <c r="FTY1168" s="86"/>
      <c r="FTZ1168" s="86"/>
      <c r="FUA1168" s="86"/>
      <c r="FUB1168" s="86"/>
      <c r="FUC1168" s="86"/>
      <c r="FUD1168" s="86"/>
      <c r="FUE1168" s="86"/>
      <c r="FUF1168" s="86"/>
      <c r="FUG1168" s="86"/>
      <c r="FUH1168" s="86"/>
      <c r="FUI1168" s="86"/>
      <c r="FUJ1168" s="86"/>
      <c r="FUK1168" s="86"/>
      <c r="FUL1168" s="86"/>
      <c r="FUM1168" s="86"/>
      <c r="FUN1168" s="86"/>
      <c r="FUO1168" s="86"/>
      <c r="FUP1168" s="86"/>
      <c r="FUQ1168" s="86"/>
      <c r="FUR1168" s="86"/>
      <c r="FUS1168" s="86"/>
      <c r="FUT1168" s="86"/>
      <c r="FUU1168" s="86"/>
      <c r="FUV1168" s="86"/>
      <c r="FUW1168" s="86"/>
      <c r="FUX1168" s="86"/>
      <c r="FUY1168" s="86"/>
      <c r="FUZ1168" s="86"/>
      <c r="FVA1168" s="86"/>
      <c r="FVB1168" s="86"/>
      <c r="FVC1168" s="86"/>
      <c r="FVD1168" s="86"/>
      <c r="FVE1168" s="86"/>
      <c r="FVF1168" s="86"/>
      <c r="FVG1168" s="86"/>
      <c r="FVH1168" s="86"/>
      <c r="FVI1168" s="86"/>
      <c r="FVJ1168" s="86"/>
      <c r="FVK1168" s="86"/>
      <c r="FVL1168" s="86"/>
      <c r="FVM1168" s="86"/>
      <c r="FVN1168" s="86"/>
      <c r="FVO1168" s="86"/>
      <c r="FVP1168" s="86"/>
      <c r="FVQ1168" s="86"/>
      <c r="FVR1168" s="86"/>
      <c r="FVS1168" s="86"/>
      <c r="FVT1168" s="86"/>
      <c r="FVU1168" s="86"/>
      <c r="FVV1168" s="86"/>
      <c r="FVW1168" s="86"/>
      <c r="FVX1168" s="86"/>
      <c r="FVY1168" s="86"/>
      <c r="FVZ1168" s="86"/>
      <c r="FWA1168" s="86"/>
      <c r="FWB1168" s="86"/>
      <c r="FWC1168" s="86"/>
      <c r="FWD1168" s="86"/>
      <c r="FWE1168" s="86"/>
      <c r="FWF1168" s="86"/>
      <c r="FWG1168" s="86"/>
      <c r="FWH1168" s="86"/>
      <c r="FWI1168" s="86"/>
      <c r="FWJ1168" s="86"/>
      <c r="FWK1168" s="86"/>
      <c r="FWL1168" s="86"/>
      <c r="FWM1168" s="86"/>
      <c r="FWN1168" s="86"/>
      <c r="FWO1168" s="86"/>
      <c r="FWP1168" s="86"/>
      <c r="FWQ1168" s="86"/>
      <c r="FWR1168" s="86"/>
      <c r="FWS1168" s="86"/>
      <c r="FWT1168" s="86"/>
      <c r="FWU1168" s="86"/>
      <c r="FWV1168" s="86"/>
      <c r="FWW1168" s="86"/>
      <c r="FWX1168" s="86"/>
      <c r="FWY1168" s="86"/>
      <c r="FWZ1168" s="86"/>
      <c r="FXA1168" s="86"/>
      <c r="FXB1168" s="86"/>
      <c r="FXC1168" s="86"/>
      <c r="FXD1168" s="86"/>
      <c r="FXE1168" s="86"/>
      <c r="FXF1168" s="86"/>
      <c r="FXG1168" s="86"/>
      <c r="FXH1168" s="86"/>
      <c r="FXI1168" s="86"/>
      <c r="FXJ1168" s="86"/>
      <c r="FXK1168" s="86"/>
      <c r="FXL1168" s="86"/>
      <c r="FXM1168" s="86"/>
      <c r="FXN1168" s="86"/>
      <c r="FXO1168" s="86"/>
      <c r="FXP1168" s="86"/>
      <c r="FXQ1168" s="86"/>
      <c r="FXR1168" s="86"/>
      <c r="FXS1168" s="86"/>
      <c r="FXT1168" s="86"/>
      <c r="FXU1168" s="86"/>
      <c r="FXV1168" s="86"/>
      <c r="FXW1168" s="86"/>
      <c r="FXX1168" s="86"/>
      <c r="FXY1168" s="86"/>
      <c r="FXZ1168" s="86"/>
      <c r="FYA1168" s="86"/>
      <c r="FYB1168" s="86"/>
      <c r="FYC1168" s="86"/>
      <c r="FYD1168" s="86"/>
      <c r="FYE1168" s="86"/>
      <c r="FYF1168" s="86"/>
      <c r="FYG1168" s="86"/>
      <c r="FYH1168" s="86"/>
      <c r="FYI1168" s="86"/>
      <c r="FYJ1168" s="86"/>
      <c r="FYK1168" s="86"/>
      <c r="FYL1168" s="86"/>
      <c r="FYM1168" s="86"/>
      <c r="FYN1168" s="86"/>
      <c r="FYO1168" s="86"/>
      <c r="FYP1168" s="86"/>
      <c r="FYQ1168" s="86"/>
      <c r="FYR1168" s="86"/>
      <c r="FYS1168" s="86"/>
      <c r="FYT1168" s="86"/>
      <c r="FYU1168" s="86"/>
      <c r="FYV1168" s="86"/>
      <c r="FYW1168" s="86"/>
      <c r="FYX1168" s="86"/>
      <c r="FYY1168" s="86"/>
      <c r="FYZ1168" s="86"/>
      <c r="FZA1168" s="86"/>
      <c r="FZB1168" s="86"/>
      <c r="FZC1168" s="86"/>
      <c r="FZD1168" s="86"/>
      <c r="FZE1168" s="86"/>
      <c r="FZF1168" s="86"/>
      <c r="FZG1168" s="86"/>
      <c r="FZH1168" s="86"/>
      <c r="FZI1168" s="86"/>
      <c r="FZJ1168" s="86"/>
      <c r="FZK1168" s="86"/>
      <c r="FZL1168" s="86"/>
      <c r="FZM1168" s="86"/>
      <c r="FZN1168" s="86"/>
      <c r="FZO1168" s="86"/>
      <c r="FZP1168" s="86"/>
      <c r="FZQ1168" s="86"/>
      <c r="FZR1168" s="86"/>
      <c r="FZS1168" s="86"/>
      <c r="FZT1168" s="86"/>
      <c r="FZU1168" s="86"/>
      <c r="FZV1168" s="86"/>
      <c r="FZW1168" s="86"/>
      <c r="FZX1168" s="86"/>
      <c r="FZY1168" s="86"/>
      <c r="FZZ1168" s="86"/>
      <c r="GAA1168" s="86"/>
      <c r="GAB1168" s="86"/>
      <c r="GAC1168" s="86"/>
      <c r="GAD1168" s="86"/>
      <c r="GAE1168" s="86"/>
      <c r="GAF1168" s="86"/>
      <c r="GAG1168" s="86"/>
      <c r="GAH1168" s="86"/>
      <c r="GAI1168" s="86"/>
      <c r="GAJ1168" s="86"/>
      <c r="GAK1168" s="86"/>
      <c r="GAL1168" s="86"/>
      <c r="GAM1168" s="86"/>
      <c r="GAN1168" s="86"/>
      <c r="GAO1168" s="86"/>
      <c r="GAP1168" s="86"/>
      <c r="GAQ1168" s="86"/>
      <c r="GAR1168" s="86"/>
      <c r="GAS1168" s="86"/>
      <c r="GAT1168" s="86"/>
      <c r="GAU1168" s="86"/>
      <c r="GAV1168" s="86"/>
      <c r="GAW1168" s="86"/>
      <c r="GAX1168" s="86"/>
      <c r="GAY1168" s="86"/>
      <c r="GAZ1168" s="86"/>
      <c r="GBA1168" s="86"/>
      <c r="GBB1168" s="86"/>
      <c r="GBC1168" s="86"/>
      <c r="GBD1168" s="86"/>
      <c r="GBE1168" s="86"/>
      <c r="GBF1168" s="86"/>
      <c r="GBG1168" s="86"/>
      <c r="GBH1168" s="86"/>
      <c r="GBI1168" s="86"/>
      <c r="GBJ1168" s="86"/>
      <c r="GBK1168" s="86"/>
      <c r="GBL1168" s="86"/>
      <c r="GBM1168" s="86"/>
      <c r="GBN1168" s="86"/>
      <c r="GBO1168" s="86"/>
      <c r="GBP1168" s="86"/>
      <c r="GBQ1168" s="86"/>
      <c r="GBR1168" s="86"/>
      <c r="GBS1168" s="86"/>
      <c r="GBT1168" s="86"/>
      <c r="GBU1168" s="86"/>
      <c r="GBV1168" s="86"/>
      <c r="GBW1168" s="86"/>
      <c r="GBX1168" s="86"/>
      <c r="GBY1168" s="86"/>
      <c r="GBZ1168" s="86"/>
      <c r="GCA1168" s="86"/>
      <c r="GCB1168" s="86"/>
      <c r="GCC1168" s="86"/>
      <c r="GCD1168" s="86"/>
      <c r="GCE1168" s="86"/>
      <c r="GCF1168" s="86"/>
      <c r="GCG1168" s="86"/>
      <c r="GCH1168" s="86"/>
      <c r="GCI1168" s="86"/>
      <c r="GCJ1168" s="86"/>
      <c r="GCK1168" s="86"/>
      <c r="GCL1168" s="86"/>
      <c r="GCM1168" s="86"/>
      <c r="GCN1168" s="86"/>
      <c r="GCO1168" s="86"/>
      <c r="GCP1168" s="86"/>
      <c r="GCQ1168" s="86"/>
      <c r="GCR1168" s="86"/>
      <c r="GCS1168" s="86"/>
      <c r="GCT1168" s="86"/>
      <c r="GCU1168" s="86"/>
      <c r="GCV1168" s="86"/>
      <c r="GCW1168" s="86"/>
      <c r="GCX1168" s="86"/>
      <c r="GCY1168" s="86"/>
      <c r="GCZ1168" s="86"/>
      <c r="GDA1168" s="86"/>
      <c r="GDB1168" s="86"/>
      <c r="GDC1168" s="86"/>
      <c r="GDD1168" s="86"/>
      <c r="GDE1168" s="86"/>
      <c r="GDF1168" s="86"/>
      <c r="GDG1168" s="86"/>
      <c r="GDH1168" s="86"/>
      <c r="GDI1168" s="86"/>
      <c r="GDJ1168" s="86"/>
      <c r="GDK1168" s="86"/>
      <c r="GDL1168" s="86"/>
      <c r="GDM1168" s="86"/>
      <c r="GDN1168" s="86"/>
      <c r="GDO1168" s="86"/>
      <c r="GDP1168" s="86"/>
      <c r="GDQ1168" s="86"/>
      <c r="GDR1168" s="86"/>
      <c r="GDS1168" s="86"/>
      <c r="GDT1168" s="86"/>
      <c r="GDU1168" s="86"/>
      <c r="GDV1168" s="86"/>
      <c r="GDW1168" s="86"/>
      <c r="GDX1168" s="86"/>
      <c r="GDY1168" s="86"/>
      <c r="GDZ1168" s="86"/>
      <c r="GEA1168" s="86"/>
      <c r="GEB1168" s="86"/>
      <c r="GEC1168" s="86"/>
      <c r="GED1168" s="86"/>
      <c r="GEE1168" s="86"/>
      <c r="GEF1168" s="86"/>
      <c r="GEG1168" s="86"/>
      <c r="GEH1168" s="86"/>
      <c r="GEI1168" s="86"/>
      <c r="GEJ1168" s="86"/>
      <c r="GEK1168" s="86"/>
      <c r="GEL1168" s="86"/>
      <c r="GEM1168" s="86"/>
      <c r="GEN1168" s="86"/>
      <c r="GEO1168" s="86"/>
      <c r="GEP1168" s="86"/>
      <c r="GEQ1168" s="86"/>
      <c r="GER1168" s="86"/>
      <c r="GES1168" s="86"/>
      <c r="GET1168" s="86"/>
      <c r="GEU1168" s="86"/>
      <c r="GEV1168" s="86"/>
      <c r="GEW1168" s="86"/>
      <c r="GEX1168" s="86"/>
      <c r="GEY1168" s="86"/>
      <c r="GEZ1168" s="86"/>
      <c r="GFA1168" s="86"/>
      <c r="GFB1168" s="86"/>
      <c r="GFC1168" s="86"/>
      <c r="GFD1168" s="86"/>
      <c r="GFE1168" s="86"/>
      <c r="GFF1168" s="86"/>
      <c r="GFG1168" s="86"/>
      <c r="GFH1168" s="86"/>
      <c r="GFI1168" s="86"/>
      <c r="GFJ1168" s="86"/>
      <c r="GFK1168" s="86"/>
      <c r="GFL1168" s="86"/>
      <c r="GFM1168" s="86"/>
      <c r="GFN1168" s="86"/>
      <c r="GFO1168" s="86"/>
      <c r="GFP1168" s="86"/>
      <c r="GFQ1168" s="86"/>
      <c r="GFR1168" s="86"/>
      <c r="GFS1168" s="86"/>
      <c r="GFT1168" s="86"/>
      <c r="GFU1168" s="86"/>
      <c r="GFV1168" s="86"/>
      <c r="GFW1168" s="86"/>
      <c r="GFX1168" s="86"/>
      <c r="GFY1168" s="86"/>
      <c r="GFZ1168" s="86"/>
      <c r="GGA1168" s="86"/>
      <c r="GGB1168" s="86"/>
      <c r="GGC1168" s="86"/>
      <c r="GGD1168" s="86"/>
      <c r="GGE1168" s="86"/>
      <c r="GGF1168" s="86"/>
      <c r="GGG1168" s="86"/>
      <c r="GGH1168" s="86"/>
      <c r="GGI1168" s="86"/>
      <c r="GGJ1168" s="86"/>
      <c r="GGK1168" s="86"/>
      <c r="GGL1168" s="86"/>
      <c r="GGM1168" s="86"/>
      <c r="GGN1168" s="86"/>
      <c r="GGO1168" s="86"/>
      <c r="GGP1168" s="86"/>
      <c r="GGQ1168" s="86"/>
      <c r="GGR1168" s="86"/>
      <c r="GGS1168" s="86"/>
      <c r="GGT1168" s="86"/>
      <c r="GGU1168" s="86"/>
      <c r="GGV1168" s="86"/>
      <c r="GGW1168" s="86"/>
      <c r="GGX1168" s="86"/>
      <c r="GGY1168" s="86"/>
      <c r="GGZ1168" s="86"/>
      <c r="GHA1168" s="86"/>
      <c r="GHB1168" s="86"/>
      <c r="GHC1168" s="86"/>
      <c r="GHD1168" s="86"/>
      <c r="GHE1168" s="86"/>
      <c r="GHF1168" s="86"/>
      <c r="GHG1168" s="86"/>
      <c r="GHH1168" s="86"/>
      <c r="GHI1168" s="86"/>
      <c r="GHJ1168" s="86"/>
      <c r="GHK1168" s="86"/>
      <c r="GHL1168" s="86"/>
      <c r="GHM1168" s="86"/>
      <c r="GHN1168" s="86"/>
      <c r="GHO1168" s="86"/>
      <c r="GHP1168" s="86"/>
      <c r="GHQ1168" s="86"/>
      <c r="GHR1168" s="86"/>
      <c r="GHS1168" s="86"/>
      <c r="GHT1168" s="86"/>
      <c r="GHU1168" s="86"/>
      <c r="GHV1168" s="86"/>
      <c r="GHW1168" s="86"/>
      <c r="GHX1168" s="86"/>
      <c r="GHY1168" s="86"/>
      <c r="GHZ1168" s="86"/>
      <c r="GIA1168" s="86"/>
      <c r="GIB1168" s="86"/>
      <c r="GIC1168" s="86"/>
      <c r="GID1168" s="86"/>
      <c r="GIE1168" s="86"/>
      <c r="GIF1168" s="86"/>
      <c r="GIG1168" s="86"/>
      <c r="GIH1168" s="86"/>
      <c r="GII1168" s="86"/>
      <c r="GIJ1168" s="86"/>
      <c r="GIK1168" s="86"/>
      <c r="GIL1168" s="86"/>
      <c r="GIM1168" s="86"/>
      <c r="GIN1168" s="86"/>
      <c r="GIO1168" s="86"/>
      <c r="GIP1168" s="86"/>
      <c r="GIQ1168" s="86"/>
      <c r="GIR1168" s="86"/>
      <c r="GIS1168" s="86"/>
      <c r="GIT1168" s="86"/>
      <c r="GIU1168" s="86"/>
      <c r="GIV1168" s="86"/>
      <c r="GIW1168" s="86"/>
      <c r="GIX1168" s="86"/>
      <c r="GIY1168" s="86"/>
      <c r="GIZ1168" s="86"/>
      <c r="GJA1168" s="86"/>
      <c r="GJB1168" s="86"/>
      <c r="GJC1168" s="86"/>
      <c r="GJD1168" s="86"/>
      <c r="GJE1168" s="86"/>
      <c r="GJF1168" s="86"/>
      <c r="GJG1168" s="86"/>
      <c r="GJH1168" s="86"/>
      <c r="GJI1168" s="86"/>
      <c r="GJJ1168" s="86"/>
      <c r="GJK1168" s="86"/>
      <c r="GJL1168" s="86"/>
      <c r="GJM1168" s="86"/>
      <c r="GJN1168" s="86"/>
      <c r="GJO1168" s="86"/>
      <c r="GJP1168" s="86"/>
      <c r="GJQ1168" s="86"/>
      <c r="GJR1168" s="86"/>
      <c r="GJS1168" s="86"/>
      <c r="GJT1168" s="86"/>
      <c r="GJU1168" s="86"/>
      <c r="GJV1168" s="86"/>
      <c r="GJW1168" s="86"/>
      <c r="GJX1168" s="86"/>
      <c r="GJY1168" s="86"/>
      <c r="GJZ1168" s="86"/>
      <c r="GKA1168" s="86"/>
      <c r="GKB1168" s="86"/>
      <c r="GKC1168" s="86"/>
      <c r="GKD1168" s="86"/>
      <c r="GKE1168" s="86"/>
      <c r="GKF1168" s="86"/>
      <c r="GKG1168" s="86"/>
      <c r="GKH1168" s="86"/>
      <c r="GKI1168" s="86"/>
      <c r="GKJ1168" s="86"/>
      <c r="GKK1168" s="86"/>
      <c r="GKL1168" s="86"/>
      <c r="GKM1168" s="86"/>
      <c r="GKN1168" s="86"/>
      <c r="GKO1168" s="86"/>
      <c r="GKP1168" s="86"/>
      <c r="GKQ1168" s="86"/>
      <c r="GKR1168" s="86"/>
      <c r="GKS1168" s="86"/>
      <c r="GKT1168" s="86"/>
      <c r="GKU1168" s="86"/>
      <c r="GKV1168" s="86"/>
      <c r="GKW1168" s="86"/>
      <c r="GKX1168" s="86"/>
      <c r="GKY1168" s="86"/>
      <c r="GKZ1168" s="86"/>
      <c r="GLA1168" s="86"/>
      <c r="GLB1168" s="86"/>
      <c r="GLC1168" s="86"/>
      <c r="GLD1168" s="86"/>
      <c r="GLE1168" s="86"/>
      <c r="GLF1168" s="86"/>
      <c r="GLG1168" s="86"/>
      <c r="GLH1168" s="86"/>
      <c r="GLI1168" s="86"/>
      <c r="GLJ1168" s="86"/>
      <c r="GLK1168" s="86"/>
      <c r="GLL1168" s="86"/>
      <c r="GLM1168" s="86"/>
      <c r="GLN1168" s="86"/>
      <c r="GLO1168" s="86"/>
      <c r="GLP1168" s="86"/>
      <c r="GLQ1168" s="86"/>
      <c r="GLR1168" s="86"/>
      <c r="GLS1168" s="86"/>
      <c r="GLT1168" s="86"/>
      <c r="GLU1168" s="86"/>
      <c r="GLV1168" s="86"/>
      <c r="GLW1168" s="86"/>
      <c r="GLX1168" s="86"/>
      <c r="GLY1168" s="86"/>
      <c r="GLZ1168" s="86"/>
      <c r="GMA1168" s="86"/>
      <c r="GMB1168" s="86"/>
      <c r="GMC1168" s="86"/>
      <c r="GMD1168" s="86"/>
      <c r="GME1168" s="86"/>
      <c r="GMF1168" s="86"/>
      <c r="GMG1168" s="86"/>
      <c r="GMH1168" s="86"/>
      <c r="GMI1168" s="86"/>
      <c r="GMJ1168" s="86"/>
      <c r="GMK1168" s="86"/>
      <c r="GML1168" s="86"/>
      <c r="GMM1168" s="86"/>
      <c r="GMN1168" s="86"/>
      <c r="GMO1168" s="86"/>
      <c r="GMP1168" s="86"/>
      <c r="GMQ1168" s="86"/>
      <c r="GMR1168" s="86"/>
      <c r="GMS1168" s="86"/>
      <c r="GMT1168" s="86"/>
      <c r="GMU1168" s="86"/>
      <c r="GMV1168" s="86"/>
      <c r="GMW1168" s="86"/>
      <c r="GMX1168" s="86"/>
      <c r="GMY1168" s="86"/>
      <c r="GMZ1168" s="86"/>
      <c r="GNA1168" s="86"/>
      <c r="GNB1168" s="86"/>
      <c r="GNC1168" s="86"/>
      <c r="GND1168" s="86"/>
      <c r="GNE1168" s="86"/>
      <c r="GNF1168" s="86"/>
      <c r="GNG1168" s="86"/>
      <c r="GNH1168" s="86"/>
      <c r="GNI1168" s="86"/>
      <c r="GNJ1168" s="86"/>
      <c r="GNK1168" s="86"/>
      <c r="GNL1168" s="86"/>
      <c r="GNM1168" s="86"/>
      <c r="GNN1168" s="86"/>
      <c r="GNO1168" s="86"/>
      <c r="GNP1168" s="86"/>
      <c r="GNQ1168" s="86"/>
      <c r="GNR1168" s="86"/>
      <c r="GNS1168" s="86"/>
      <c r="GNT1168" s="86"/>
      <c r="GNU1168" s="86"/>
      <c r="GNV1168" s="86"/>
      <c r="GNW1168" s="86"/>
      <c r="GNX1168" s="86"/>
      <c r="GNY1168" s="86"/>
      <c r="GNZ1168" s="86"/>
      <c r="GOA1168" s="86"/>
      <c r="GOB1168" s="86"/>
      <c r="GOC1168" s="86"/>
      <c r="GOD1168" s="86"/>
      <c r="GOE1168" s="86"/>
      <c r="GOF1168" s="86"/>
      <c r="GOG1168" s="86"/>
      <c r="GOH1168" s="86"/>
      <c r="GOI1168" s="86"/>
      <c r="GOJ1168" s="86"/>
      <c r="GOK1168" s="86"/>
      <c r="GOL1168" s="86"/>
      <c r="GOM1168" s="86"/>
      <c r="GON1168" s="86"/>
      <c r="GOO1168" s="86"/>
      <c r="GOP1168" s="86"/>
      <c r="GOQ1168" s="86"/>
      <c r="GOR1168" s="86"/>
      <c r="GOS1168" s="86"/>
      <c r="GOT1168" s="86"/>
      <c r="GOU1168" s="86"/>
      <c r="GOV1168" s="86"/>
      <c r="GOW1168" s="86"/>
      <c r="GOX1168" s="86"/>
      <c r="GOY1168" s="86"/>
      <c r="GOZ1168" s="86"/>
      <c r="GPA1168" s="86"/>
      <c r="GPB1168" s="86"/>
      <c r="GPC1168" s="86"/>
      <c r="GPD1168" s="86"/>
      <c r="GPE1168" s="86"/>
      <c r="GPF1168" s="86"/>
      <c r="GPG1168" s="86"/>
      <c r="GPH1168" s="86"/>
      <c r="GPI1168" s="86"/>
      <c r="GPJ1168" s="86"/>
      <c r="GPK1168" s="86"/>
      <c r="GPL1168" s="86"/>
      <c r="GPM1168" s="86"/>
      <c r="GPN1168" s="86"/>
      <c r="GPO1168" s="86"/>
      <c r="GPP1168" s="86"/>
      <c r="GPQ1168" s="86"/>
      <c r="GPR1168" s="86"/>
      <c r="GPS1168" s="86"/>
      <c r="GPT1168" s="86"/>
      <c r="GPU1168" s="86"/>
      <c r="GPV1168" s="86"/>
      <c r="GPW1168" s="86"/>
      <c r="GPX1168" s="86"/>
      <c r="GPY1168" s="86"/>
      <c r="GPZ1168" s="86"/>
      <c r="GQA1168" s="86"/>
      <c r="GQB1168" s="86"/>
      <c r="GQC1168" s="86"/>
      <c r="GQD1168" s="86"/>
      <c r="GQE1168" s="86"/>
      <c r="GQF1168" s="86"/>
      <c r="GQG1168" s="86"/>
      <c r="GQH1168" s="86"/>
      <c r="GQI1168" s="86"/>
      <c r="GQJ1168" s="86"/>
      <c r="GQK1168" s="86"/>
      <c r="GQL1168" s="86"/>
      <c r="GQM1168" s="86"/>
      <c r="GQN1168" s="86"/>
      <c r="GQO1168" s="86"/>
      <c r="GQP1168" s="86"/>
      <c r="GQQ1168" s="86"/>
      <c r="GQR1168" s="86"/>
      <c r="GQS1168" s="86"/>
      <c r="GQT1168" s="86"/>
      <c r="GQU1168" s="86"/>
      <c r="GQV1168" s="86"/>
      <c r="GQW1168" s="86"/>
      <c r="GQX1168" s="86"/>
      <c r="GQY1168" s="86"/>
      <c r="GQZ1168" s="86"/>
      <c r="GRA1168" s="86"/>
      <c r="GRB1168" s="86"/>
      <c r="GRC1168" s="86"/>
      <c r="GRD1168" s="86"/>
      <c r="GRE1168" s="86"/>
      <c r="GRF1168" s="86"/>
      <c r="GRG1168" s="86"/>
      <c r="GRH1168" s="86"/>
      <c r="GRI1168" s="86"/>
      <c r="GRJ1168" s="86"/>
      <c r="GRK1168" s="86"/>
      <c r="GRL1168" s="86"/>
      <c r="GRM1168" s="86"/>
      <c r="GRN1168" s="86"/>
      <c r="GRO1168" s="86"/>
      <c r="GRP1168" s="86"/>
      <c r="GRQ1168" s="86"/>
      <c r="GRR1168" s="86"/>
      <c r="GRS1168" s="86"/>
      <c r="GRT1168" s="86"/>
      <c r="GRU1168" s="86"/>
      <c r="GRV1168" s="86"/>
      <c r="GRW1168" s="86"/>
      <c r="GRX1168" s="86"/>
      <c r="GRY1168" s="86"/>
      <c r="GRZ1168" s="86"/>
      <c r="GSA1168" s="86"/>
      <c r="GSB1168" s="86"/>
      <c r="GSC1168" s="86"/>
      <c r="GSD1168" s="86"/>
      <c r="GSE1168" s="86"/>
      <c r="GSF1168" s="86"/>
      <c r="GSG1168" s="86"/>
      <c r="GSH1168" s="86"/>
      <c r="GSI1168" s="86"/>
      <c r="GSJ1168" s="86"/>
      <c r="GSK1168" s="86"/>
      <c r="GSL1168" s="86"/>
      <c r="GSM1168" s="86"/>
      <c r="GSN1168" s="86"/>
      <c r="GSO1168" s="86"/>
      <c r="GSP1168" s="86"/>
      <c r="GSQ1168" s="86"/>
      <c r="GSR1168" s="86"/>
      <c r="GSS1168" s="86"/>
      <c r="GST1168" s="86"/>
      <c r="GSU1168" s="86"/>
      <c r="GSV1168" s="86"/>
      <c r="GSW1168" s="86"/>
      <c r="GSX1168" s="86"/>
      <c r="GSY1168" s="86"/>
      <c r="GSZ1168" s="86"/>
      <c r="GTA1168" s="86"/>
      <c r="GTB1168" s="86"/>
      <c r="GTC1168" s="86"/>
      <c r="GTD1168" s="86"/>
      <c r="GTE1168" s="86"/>
      <c r="GTF1168" s="86"/>
      <c r="GTG1168" s="86"/>
      <c r="GTH1168" s="86"/>
      <c r="GTI1168" s="86"/>
      <c r="GTJ1168" s="86"/>
      <c r="GTK1168" s="86"/>
      <c r="GTL1168" s="86"/>
      <c r="GTM1168" s="86"/>
      <c r="GTN1168" s="86"/>
      <c r="GTO1168" s="86"/>
      <c r="GTP1168" s="86"/>
      <c r="GTQ1168" s="86"/>
      <c r="GTR1168" s="86"/>
      <c r="GTS1168" s="86"/>
      <c r="GTT1168" s="86"/>
      <c r="GTU1168" s="86"/>
      <c r="GTV1168" s="86"/>
      <c r="GTW1168" s="86"/>
      <c r="GTX1168" s="86"/>
      <c r="GTY1168" s="86"/>
      <c r="GTZ1168" s="86"/>
      <c r="GUA1168" s="86"/>
      <c r="GUB1168" s="86"/>
      <c r="GUC1168" s="86"/>
      <c r="GUD1168" s="86"/>
      <c r="GUE1168" s="86"/>
      <c r="GUF1168" s="86"/>
      <c r="GUG1168" s="86"/>
      <c r="GUH1168" s="86"/>
      <c r="GUI1168" s="86"/>
      <c r="GUJ1168" s="86"/>
      <c r="GUK1168" s="86"/>
      <c r="GUL1168" s="86"/>
      <c r="GUM1168" s="86"/>
      <c r="GUN1168" s="86"/>
      <c r="GUO1168" s="86"/>
      <c r="GUP1168" s="86"/>
      <c r="GUQ1168" s="86"/>
      <c r="GUR1168" s="86"/>
      <c r="GUS1168" s="86"/>
      <c r="GUT1168" s="86"/>
      <c r="GUU1168" s="86"/>
      <c r="GUV1168" s="86"/>
      <c r="GUW1168" s="86"/>
      <c r="GUX1168" s="86"/>
      <c r="GUY1168" s="86"/>
      <c r="GUZ1168" s="86"/>
      <c r="GVA1168" s="86"/>
      <c r="GVB1168" s="86"/>
      <c r="GVC1168" s="86"/>
      <c r="GVD1168" s="86"/>
      <c r="GVE1168" s="86"/>
      <c r="GVF1168" s="86"/>
      <c r="GVG1168" s="86"/>
      <c r="GVH1168" s="86"/>
      <c r="GVI1168" s="86"/>
      <c r="GVJ1168" s="86"/>
      <c r="GVK1168" s="86"/>
      <c r="GVL1168" s="86"/>
      <c r="GVM1168" s="86"/>
      <c r="GVN1168" s="86"/>
      <c r="GVO1168" s="86"/>
      <c r="GVP1168" s="86"/>
      <c r="GVQ1168" s="86"/>
      <c r="GVR1168" s="86"/>
      <c r="GVS1168" s="86"/>
      <c r="GVT1168" s="86"/>
      <c r="GVU1168" s="86"/>
      <c r="GVV1168" s="86"/>
      <c r="GVW1168" s="86"/>
      <c r="GVX1168" s="86"/>
      <c r="GVY1168" s="86"/>
      <c r="GVZ1168" s="86"/>
      <c r="GWA1168" s="86"/>
      <c r="GWB1168" s="86"/>
      <c r="GWC1168" s="86"/>
      <c r="GWD1168" s="86"/>
      <c r="GWE1168" s="86"/>
      <c r="GWF1168" s="86"/>
      <c r="GWG1168" s="86"/>
      <c r="GWH1168" s="86"/>
      <c r="GWI1168" s="86"/>
      <c r="GWJ1168" s="86"/>
      <c r="GWK1168" s="86"/>
      <c r="GWL1168" s="86"/>
      <c r="GWM1168" s="86"/>
      <c r="GWN1168" s="86"/>
      <c r="GWO1168" s="86"/>
      <c r="GWP1168" s="86"/>
      <c r="GWQ1168" s="86"/>
      <c r="GWR1168" s="86"/>
      <c r="GWS1168" s="86"/>
      <c r="GWT1168" s="86"/>
      <c r="GWU1168" s="86"/>
      <c r="GWV1168" s="86"/>
      <c r="GWW1168" s="86"/>
      <c r="GWX1168" s="86"/>
      <c r="GWY1168" s="86"/>
      <c r="GWZ1168" s="86"/>
      <c r="GXA1168" s="86"/>
      <c r="GXB1168" s="86"/>
      <c r="GXC1168" s="86"/>
      <c r="GXD1168" s="86"/>
      <c r="GXE1168" s="86"/>
      <c r="GXF1168" s="86"/>
      <c r="GXG1168" s="86"/>
      <c r="GXH1168" s="86"/>
      <c r="GXI1168" s="86"/>
      <c r="GXJ1168" s="86"/>
      <c r="GXK1168" s="86"/>
      <c r="GXL1168" s="86"/>
      <c r="GXM1168" s="86"/>
      <c r="GXN1168" s="86"/>
      <c r="GXO1168" s="86"/>
      <c r="GXP1168" s="86"/>
      <c r="GXQ1168" s="86"/>
      <c r="GXR1168" s="86"/>
      <c r="GXS1168" s="86"/>
      <c r="GXT1168" s="86"/>
      <c r="GXU1168" s="86"/>
      <c r="GXV1168" s="86"/>
      <c r="GXW1168" s="86"/>
      <c r="GXX1168" s="86"/>
      <c r="GXY1168" s="86"/>
      <c r="GXZ1168" s="86"/>
      <c r="GYA1168" s="86"/>
      <c r="GYB1168" s="86"/>
      <c r="GYC1168" s="86"/>
      <c r="GYD1168" s="86"/>
      <c r="GYE1168" s="86"/>
      <c r="GYF1168" s="86"/>
      <c r="GYG1168" s="86"/>
      <c r="GYH1168" s="86"/>
      <c r="GYI1168" s="86"/>
      <c r="GYJ1168" s="86"/>
      <c r="GYK1168" s="86"/>
      <c r="GYL1168" s="86"/>
      <c r="GYM1168" s="86"/>
      <c r="GYN1168" s="86"/>
      <c r="GYO1168" s="86"/>
      <c r="GYP1168" s="86"/>
      <c r="GYQ1168" s="86"/>
      <c r="GYR1168" s="86"/>
      <c r="GYS1168" s="86"/>
      <c r="GYT1168" s="86"/>
      <c r="GYU1168" s="86"/>
      <c r="GYV1168" s="86"/>
      <c r="GYW1168" s="86"/>
      <c r="GYX1168" s="86"/>
      <c r="GYY1168" s="86"/>
      <c r="GYZ1168" s="86"/>
      <c r="GZA1168" s="86"/>
      <c r="GZB1168" s="86"/>
      <c r="GZC1168" s="86"/>
      <c r="GZD1168" s="86"/>
      <c r="GZE1168" s="86"/>
      <c r="GZF1168" s="86"/>
      <c r="GZG1168" s="86"/>
      <c r="GZH1168" s="86"/>
      <c r="GZI1168" s="86"/>
      <c r="GZJ1168" s="86"/>
      <c r="GZK1168" s="86"/>
      <c r="GZL1168" s="86"/>
      <c r="GZM1168" s="86"/>
      <c r="GZN1168" s="86"/>
      <c r="GZO1168" s="86"/>
      <c r="GZP1168" s="86"/>
      <c r="GZQ1168" s="86"/>
      <c r="GZR1168" s="86"/>
      <c r="GZS1168" s="86"/>
      <c r="GZT1168" s="86"/>
      <c r="GZU1168" s="86"/>
      <c r="GZV1168" s="86"/>
      <c r="GZW1168" s="86"/>
      <c r="GZX1168" s="86"/>
      <c r="GZY1168" s="86"/>
      <c r="GZZ1168" s="86"/>
      <c r="HAA1168" s="86"/>
      <c r="HAB1168" s="86"/>
      <c r="HAC1168" s="86"/>
      <c r="HAD1168" s="86"/>
      <c r="HAE1168" s="86"/>
      <c r="HAF1168" s="86"/>
      <c r="HAG1168" s="86"/>
      <c r="HAH1168" s="86"/>
      <c r="HAI1168" s="86"/>
      <c r="HAJ1168" s="86"/>
      <c r="HAK1168" s="86"/>
      <c r="HAL1168" s="86"/>
      <c r="HAM1168" s="86"/>
      <c r="HAN1168" s="86"/>
      <c r="HAO1168" s="86"/>
      <c r="HAP1168" s="86"/>
      <c r="HAQ1168" s="86"/>
      <c r="HAR1168" s="86"/>
      <c r="HAS1168" s="86"/>
      <c r="HAT1168" s="86"/>
      <c r="HAU1168" s="86"/>
      <c r="HAV1168" s="86"/>
      <c r="HAW1168" s="86"/>
      <c r="HAX1168" s="86"/>
      <c r="HAY1168" s="86"/>
      <c r="HAZ1168" s="86"/>
      <c r="HBA1168" s="86"/>
      <c r="HBB1168" s="86"/>
      <c r="HBC1168" s="86"/>
      <c r="HBD1168" s="86"/>
      <c r="HBE1168" s="86"/>
      <c r="HBF1168" s="86"/>
      <c r="HBG1168" s="86"/>
      <c r="HBH1168" s="86"/>
      <c r="HBI1168" s="86"/>
      <c r="HBJ1168" s="86"/>
      <c r="HBK1168" s="86"/>
      <c r="HBL1168" s="86"/>
      <c r="HBM1168" s="86"/>
      <c r="HBN1168" s="86"/>
      <c r="HBO1168" s="86"/>
      <c r="HBP1168" s="86"/>
      <c r="HBQ1168" s="86"/>
      <c r="HBR1168" s="86"/>
      <c r="HBS1168" s="86"/>
      <c r="HBT1168" s="86"/>
      <c r="HBU1168" s="86"/>
      <c r="HBV1168" s="86"/>
      <c r="HBW1168" s="86"/>
      <c r="HBX1168" s="86"/>
      <c r="HBY1168" s="86"/>
      <c r="HBZ1168" s="86"/>
      <c r="HCA1168" s="86"/>
      <c r="HCB1168" s="86"/>
      <c r="HCC1168" s="86"/>
      <c r="HCD1168" s="86"/>
      <c r="HCE1168" s="86"/>
      <c r="HCF1168" s="86"/>
      <c r="HCG1168" s="86"/>
      <c r="HCH1168" s="86"/>
      <c r="HCI1168" s="86"/>
      <c r="HCJ1168" s="86"/>
      <c r="HCK1168" s="86"/>
      <c r="HCL1168" s="86"/>
      <c r="HCM1168" s="86"/>
      <c r="HCN1168" s="86"/>
      <c r="HCO1168" s="86"/>
      <c r="HCP1168" s="86"/>
      <c r="HCQ1168" s="86"/>
      <c r="HCR1168" s="86"/>
      <c r="HCS1168" s="86"/>
      <c r="HCT1168" s="86"/>
      <c r="HCU1168" s="86"/>
      <c r="HCV1168" s="86"/>
      <c r="HCW1168" s="86"/>
      <c r="HCX1168" s="86"/>
      <c r="HCY1168" s="86"/>
      <c r="HCZ1168" s="86"/>
      <c r="HDA1168" s="86"/>
      <c r="HDB1168" s="86"/>
      <c r="HDC1168" s="86"/>
      <c r="HDD1168" s="86"/>
      <c r="HDE1168" s="86"/>
      <c r="HDF1168" s="86"/>
      <c r="HDG1168" s="86"/>
      <c r="HDH1168" s="86"/>
      <c r="HDI1168" s="86"/>
      <c r="HDJ1168" s="86"/>
      <c r="HDK1168" s="86"/>
      <c r="HDL1168" s="86"/>
      <c r="HDM1168" s="86"/>
      <c r="HDN1168" s="86"/>
      <c r="HDO1168" s="86"/>
      <c r="HDP1168" s="86"/>
      <c r="HDQ1168" s="86"/>
      <c r="HDR1168" s="86"/>
      <c r="HDS1168" s="86"/>
      <c r="HDT1168" s="86"/>
      <c r="HDU1168" s="86"/>
      <c r="HDV1168" s="86"/>
      <c r="HDW1168" s="86"/>
      <c r="HDX1168" s="86"/>
      <c r="HDY1168" s="86"/>
      <c r="HDZ1168" s="86"/>
      <c r="HEA1168" s="86"/>
      <c r="HEB1168" s="86"/>
      <c r="HEC1168" s="86"/>
      <c r="HED1168" s="86"/>
      <c r="HEE1168" s="86"/>
      <c r="HEF1168" s="86"/>
      <c r="HEG1168" s="86"/>
      <c r="HEH1168" s="86"/>
      <c r="HEI1168" s="86"/>
      <c r="HEJ1168" s="86"/>
      <c r="HEK1168" s="86"/>
      <c r="HEL1168" s="86"/>
      <c r="HEM1168" s="86"/>
      <c r="HEN1168" s="86"/>
      <c r="HEO1168" s="86"/>
      <c r="HEP1168" s="86"/>
      <c r="HEQ1168" s="86"/>
      <c r="HER1168" s="86"/>
      <c r="HES1168" s="86"/>
      <c r="HET1168" s="86"/>
      <c r="HEU1168" s="86"/>
      <c r="HEV1168" s="86"/>
      <c r="HEW1168" s="86"/>
      <c r="HEX1168" s="86"/>
      <c r="HEY1168" s="86"/>
      <c r="HEZ1168" s="86"/>
      <c r="HFA1168" s="86"/>
      <c r="HFB1168" s="86"/>
      <c r="HFC1168" s="86"/>
      <c r="HFD1168" s="86"/>
      <c r="HFE1168" s="86"/>
      <c r="HFF1168" s="86"/>
      <c r="HFG1168" s="86"/>
      <c r="HFH1168" s="86"/>
      <c r="HFI1168" s="86"/>
      <c r="HFJ1168" s="86"/>
      <c r="HFK1168" s="86"/>
      <c r="HFL1168" s="86"/>
      <c r="HFM1168" s="86"/>
      <c r="HFN1168" s="86"/>
      <c r="HFO1168" s="86"/>
      <c r="HFP1168" s="86"/>
      <c r="HFQ1168" s="86"/>
      <c r="HFR1168" s="86"/>
      <c r="HFS1168" s="86"/>
      <c r="HFT1168" s="86"/>
      <c r="HFU1168" s="86"/>
      <c r="HFV1168" s="86"/>
      <c r="HFW1168" s="86"/>
      <c r="HFX1168" s="86"/>
      <c r="HFY1168" s="86"/>
      <c r="HFZ1168" s="86"/>
      <c r="HGA1168" s="86"/>
      <c r="HGB1168" s="86"/>
      <c r="HGC1168" s="86"/>
      <c r="HGD1168" s="86"/>
      <c r="HGE1168" s="86"/>
      <c r="HGF1168" s="86"/>
      <c r="HGG1168" s="86"/>
      <c r="HGH1168" s="86"/>
      <c r="HGI1168" s="86"/>
      <c r="HGJ1168" s="86"/>
      <c r="HGK1168" s="86"/>
      <c r="HGL1168" s="86"/>
      <c r="HGM1168" s="86"/>
      <c r="HGN1168" s="86"/>
      <c r="HGO1168" s="86"/>
      <c r="HGP1168" s="86"/>
      <c r="HGQ1168" s="86"/>
      <c r="HGR1168" s="86"/>
      <c r="HGS1168" s="86"/>
      <c r="HGT1168" s="86"/>
      <c r="HGU1168" s="86"/>
      <c r="HGV1168" s="86"/>
      <c r="HGW1168" s="86"/>
      <c r="HGX1168" s="86"/>
      <c r="HGY1168" s="86"/>
      <c r="HGZ1168" s="86"/>
      <c r="HHA1168" s="86"/>
      <c r="HHB1168" s="86"/>
      <c r="HHC1168" s="86"/>
      <c r="HHD1168" s="86"/>
      <c r="HHE1168" s="86"/>
      <c r="HHF1168" s="86"/>
      <c r="HHG1168" s="86"/>
      <c r="HHH1168" s="86"/>
      <c r="HHI1168" s="86"/>
      <c r="HHJ1168" s="86"/>
      <c r="HHK1168" s="86"/>
      <c r="HHL1168" s="86"/>
      <c r="HHM1168" s="86"/>
      <c r="HHN1168" s="86"/>
      <c r="HHO1168" s="86"/>
      <c r="HHP1168" s="86"/>
      <c r="HHQ1168" s="86"/>
      <c r="HHR1168" s="86"/>
      <c r="HHS1168" s="86"/>
      <c r="HHT1168" s="86"/>
      <c r="HHU1168" s="86"/>
      <c r="HHV1168" s="86"/>
      <c r="HHW1168" s="86"/>
      <c r="HHX1168" s="86"/>
      <c r="HHY1168" s="86"/>
      <c r="HHZ1168" s="86"/>
      <c r="HIA1168" s="86"/>
      <c r="HIB1168" s="86"/>
      <c r="HIC1168" s="86"/>
      <c r="HID1168" s="86"/>
      <c r="HIE1168" s="86"/>
      <c r="HIF1168" s="86"/>
      <c r="HIG1168" s="86"/>
      <c r="HIH1168" s="86"/>
      <c r="HII1168" s="86"/>
      <c r="HIJ1168" s="86"/>
      <c r="HIK1168" s="86"/>
      <c r="HIL1168" s="86"/>
      <c r="HIM1168" s="86"/>
      <c r="HIN1168" s="86"/>
      <c r="HIO1168" s="86"/>
      <c r="HIP1168" s="86"/>
      <c r="HIQ1168" s="86"/>
      <c r="HIR1168" s="86"/>
      <c r="HIS1168" s="86"/>
      <c r="HIT1168" s="86"/>
      <c r="HIU1168" s="86"/>
      <c r="HIV1168" s="86"/>
      <c r="HIW1168" s="86"/>
      <c r="HIX1168" s="86"/>
      <c r="HIY1168" s="86"/>
      <c r="HIZ1168" s="86"/>
      <c r="HJA1168" s="86"/>
      <c r="HJB1168" s="86"/>
      <c r="HJC1168" s="86"/>
      <c r="HJD1168" s="86"/>
      <c r="HJE1168" s="86"/>
      <c r="HJF1168" s="86"/>
      <c r="HJG1168" s="86"/>
      <c r="HJH1168" s="86"/>
      <c r="HJI1168" s="86"/>
      <c r="HJJ1168" s="86"/>
      <c r="HJK1168" s="86"/>
      <c r="HJL1168" s="86"/>
      <c r="HJM1168" s="86"/>
      <c r="HJN1168" s="86"/>
      <c r="HJO1168" s="86"/>
      <c r="HJP1168" s="86"/>
      <c r="HJQ1168" s="86"/>
      <c r="HJR1168" s="86"/>
      <c r="HJS1168" s="86"/>
      <c r="HJT1168" s="86"/>
      <c r="HJU1168" s="86"/>
      <c r="HJV1168" s="86"/>
      <c r="HJW1168" s="86"/>
      <c r="HJX1168" s="86"/>
      <c r="HJY1168" s="86"/>
      <c r="HJZ1168" s="86"/>
      <c r="HKA1168" s="86"/>
      <c r="HKB1168" s="86"/>
      <c r="HKC1168" s="86"/>
      <c r="HKD1168" s="86"/>
      <c r="HKE1168" s="86"/>
      <c r="HKF1168" s="86"/>
      <c r="HKG1168" s="86"/>
      <c r="HKH1168" s="86"/>
      <c r="HKI1168" s="86"/>
      <c r="HKJ1168" s="86"/>
      <c r="HKK1168" s="86"/>
      <c r="HKL1168" s="86"/>
      <c r="HKM1168" s="86"/>
      <c r="HKN1168" s="86"/>
      <c r="HKO1168" s="86"/>
      <c r="HKP1168" s="86"/>
      <c r="HKQ1168" s="86"/>
      <c r="HKR1168" s="86"/>
      <c r="HKS1168" s="86"/>
      <c r="HKT1168" s="86"/>
      <c r="HKU1168" s="86"/>
      <c r="HKV1168" s="86"/>
      <c r="HKW1168" s="86"/>
      <c r="HKX1168" s="86"/>
      <c r="HKY1168" s="86"/>
      <c r="HKZ1168" s="86"/>
      <c r="HLA1168" s="86"/>
      <c r="HLB1168" s="86"/>
      <c r="HLC1168" s="86"/>
      <c r="HLD1168" s="86"/>
      <c r="HLE1168" s="86"/>
      <c r="HLF1168" s="86"/>
      <c r="HLG1168" s="86"/>
      <c r="HLH1168" s="86"/>
      <c r="HLI1168" s="86"/>
      <c r="HLJ1168" s="86"/>
      <c r="HLK1168" s="86"/>
      <c r="HLL1168" s="86"/>
      <c r="HLM1168" s="86"/>
      <c r="HLN1168" s="86"/>
      <c r="HLO1168" s="86"/>
      <c r="HLP1168" s="86"/>
      <c r="HLQ1168" s="86"/>
      <c r="HLR1168" s="86"/>
      <c r="HLS1168" s="86"/>
      <c r="HLT1168" s="86"/>
      <c r="HLU1168" s="86"/>
      <c r="HLV1168" s="86"/>
      <c r="HLW1168" s="86"/>
      <c r="HLX1168" s="86"/>
      <c r="HLY1168" s="86"/>
      <c r="HLZ1168" s="86"/>
      <c r="HMA1168" s="86"/>
      <c r="HMB1168" s="86"/>
      <c r="HMC1168" s="86"/>
      <c r="HMD1168" s="86"/>
      <c r="HME1168" s="86"/>
      <c r="HMF1168" s="86"/>
      <c r="HMG1168" s="86"/>
      <c r="HMH1168" s="86"/>
      <c r="HMI1168" s="86"/>
      <c r="HMJ1168" s="86"/>
      <c r="HMK1168" s="86"/>
      <c r="HML1168" s="86"/>
      <c r="HMM1168" s="86"/>
      <c r="HMN1168" s="86"/>
      <c r="HMO1168" s="86"/>
      <c r="HMP1168" s="86"/>
      <c r="HMQ1168" s="86"/>
      <c r="HMR1168" s="86"/>
      <c r="HMS1168" s="86"/>
      <c r="HMT1168" s="86"/>
      <c r="HMU1168" s="86"/>
      <c r="HMV1168" s="86"/>
      <c r="HMW1168" s="86"/>
      <c r="HMX1168" s="86"/>
      <c r="HMY1168" s="86"/>
      <c r="HMZ1168" s="86"/>
      <c r="HNA1168" s="86"/>
      <c r="HNB1168" s="86"/>
      <c r="HNC1168" s="86"/>
      <c r="HND1168" s="86"/>
      <c r="HNE1168" s="86"/>
      <c r="HNF1168" s="86"/>
      <c r="HNG1168" s="86"/>
      <c r="HNH1168" s="86"/>
      <c r="HNI1168" s="86"/>
      <c r="HNJ1168" s="86"/>
      <c r="HNK1168" s="86"/>
      <c r="HNL1168" s="86"/>
      <c r="HNM1168" s="86"/>
      <c r="HNN1168" s="86"/>
      <c r="HNO1168" s="86"/>
      <c r="HNP1168" s="86"/>
      <c r="HNQ1168" s="86"/>
      <c r="HNR1168" s="86"/>
      <c r="HNS1168" s="86"/>
      <c r="HNT1168" s="86"/>
      <c r="HNU1168" s="86"/>
      <c r="HNV1168" s="86"/>
      <c r="HNW1168" s="86"/>
      <c r="HNX1168" s="86"/>
      <c r="HNY1168" s="86"/>
      <c r="HNZ1168" s="86"/>
      <c r="HOA1168" s="86"/>
      <c r="HOB1168" s="86"/>
      <c r="HOC1168" s="86"/>
      <c r="HOD1168" s="86"/>
      <c r="HOE1168" s="86"/>
      <c r="HOF1168" s="86"/>
      <c r="HOG1168" s="86"/>
      <c r="HOH1168" s="86"/>
      <c r="HOI1168" s="86"/>
      <c r="HOJ1168" s="86"/>
      <c r="HOK1168" s="86"/>
      <c r="HOL1168" s="86"/>
      <c r="HOM1168" s="86"/>
      <c r="HON1168" s="86"/>
      <c r="HOO1168" s="86"/>
      <c r="HOP1168" s="86"/>
      <c r="HOQ1168" s="86"/>
      <c r="HOR1168" s="86"/>
      <c r="HOS1168" s="86"/>
      <c r="HOT1168" s="86"/>
      <c r="HOU1168" s="86"/>
      <c r="HOV1168" s="86"/>
      <c r="HOW1168" s="86"/>
      <c r="HOX1168" s="86"/>
      <c r="HOY1168" s="86"/>
      <c r="HOZ1168" s="86"/>
      <c r="HPA1168" s="86"/>
      <c r="HPB1168" s="86"/>
      <c r="HPC1168" s="86"/>
      <c r="HPD1168" s="86"/>
      <c r="HPE1168" s="86"/>
      <c r="HPF1168" s="86"/>
      <c r="HPG1168" s="86"/>
      <c r="HPH1168" s="86"/>
      <c r="HPI1168" s="86"/>
      <c r="HPJ1168" s="86"/>
      <c r="HPK1168" s="86"/>
      <c r="HPL1168" s="86"/>
      <c r="HPM1168" s="86"/>
      <c r="HPN1168" s="86"/>
      <c r="HPO1168" s="86"/>
      <c r="HPP1168" s="86"/>
      <c r="HPQ1168" s="86"/>
      <c r="HPR1168" s="86"/>
      <c r="HPS1168" s="86"/>
      <c r="HPT1168" s="86"/>
      <c r="HPU1168" s="86"/>
      <c r="HPV1168" s="86"/>
      <c r="HPW1168" s="86"/>
      <c r="HPX1168" s="86"/>
      <c r="HPY1168" s="86"/>
      <c r="HPZ1168" s="86"/>
      <c r="HQA1168" s="86"/>
      <c r="HQB1168" s="86"/>
      <c r="HQC1168" s="86"/>
      <c r="HQD1168" s="86"/>
      <c r="HQE1168" s="86"/>
      <c r="HQF1168" s="86"/>
      <c r="HQG1168" s="86"/>
      <c r="HQH1168" s="86"/>
      <c r="HQI1168" s="86"/>
      <c r="HQJ1168" s="86"/>
      <c r="HQK1168" s="86"/>
      <c r="HQL1168" s="86"/>
      <c r="HQM1168" s="86"/>
      <c r="HQN1168" s="86"/>
      <c r="HQO1168" s="86"/>
      <c r="HQP1168" s="86"/>
      <c r="HQQ1168" s="86"/>
      <c r="HQR1168" s="86"/>
      <c r="HQS1168" s="86"/>
      <c r="HQT1168" s="86"/>
      <c r="HQU1168" s="86"/>
      <c r="HQV1168" s="86"/>
      <c r="HQW1168" s="86"/>
      <c r="HQX1168" s="86"/>
      <c r="HQY1168" s="86"/>
      <c r="HQZ1168" s="86"/>
      <c r="HRA1168" s="86"/>
      <c r="HRB1168" s="86"/>
      <c r="HRC1168" s="86"/>
      <c r="HRD1168" s="86"/>
      <c r="HRE1168" s="86"/>
      <c r="HRF1168" s="86"/>
      <c r="HRG1168" s="86"/>
      <c r="HRH1168" s="86"/>
      <c r="HRI1168" s="86"/>
      <c r="HRJ1168" s="86"/>
      <c r="HRK1168" s="86"/>
      <c r="HRL1168" s="86"/>
      <c r="HRM1168" s="86"/>
      <c r="HRN1168" s="86"/>
      <c r="HRO1168" s="86"/>
      <c r="HRP1168" s="86"/>
      <c r="HRQ1168" s="86"/>
      <c r="HRR1168" s="86"/>
      <c r="HRS1168" s="86"/>
      <c r="HRT1168" s="86"/>
      <c r="HRU1168" s="86"/>
      <c r="HRV1168" s="86"/>
      <c r="HRW1168" s="86"/>
      <c r="HRX1168" s="86"/>
      <c r="HRY1168" s="86"/>
      <c r="HRZ1168" s="86"/>
      <c r="HSA1168" s="86"/>
      <c r="HSB1168" s="86"/>
      <c r="HSC1168" s="86"/>
      <c r="HSD1168" s="86"/>
      <c r="HSE1168" s="86"/>
      <c r="HSF1168" s="86"/>
      <c r="HSG1168" s="86"/>
      <c r="HSH1168" s="86"/>
      <c r="HSI1168" s="86"/>
      <c r="HSJ1168" s="86"/>
      <c r="HSK1168" s="86"/>
      <c r="HSL1168" s="86"/>
      <c r="HSM1168" s="86"/>
      <c r="HSN1168" s="86"/>
      <c r="HSO1168" s="86"/>
      <c r="HSP1168" s="86"/>
      <c r="HSQ1168" s="86"/>
      <c r="HSR1168" s="86"/>
      <c r="HSS1168" s="86"/>
      <c r="HST1168" s="86"/>
      <c r="HSU1168" s="86"/>
      <c r="HSV1168" s="86"/>
      <c r="HSW1168" s="86"/>
      <c r="HSX1168" s="86"/>
      <c r="HSY1168" s="86"/>
      <c r="HSZ1168" s="86"/>
      <c r="HTA1168" s="86"/>
      <c r="HTB1168" s="86"/>
      <c r="HTC1168" s="86"/>
      <c r="HTD1168" s="86"/>
      <c r="HTE1168" s="86"/>
      <c r="HTF1168" s="86"/>
      <c r="HTG1168" s="86"/>
      <c r="HTH1168" s="86"/>
      <c r="HTI1168" s="86"/>
      <c r="HTJ1168" s="86"/>
      <c r="HTK1168" s="86"/>
      <c r="HTL1168" s="86"/>
      <c r="HTM1168" s="86"/>
      <c r="HTN1168" s="86"/>
      <c r="HTO1168" s="86"/>
      <c r="HTP1168" s="86"/>
      <c r="HTQ1168" s="86"/>
      <c r="HTR1168" s="86"/>
      <c r="HTS1168" s="86"/>
      <c r="HTT1168" s="86"/>
      <c r="HTU1168" s="86"/>
      <c r="HTV1168" s="86"/>
      <c r="HTW1168" s="86"/>
      <c r="HTX1168" s="86"/>
      <c r="HTY1168" s="86"/>
      <c r="HTZ1168" s="86"/>
      <c r="HUA1168" s="86"/>
      <c r="HUB1168" s="86"/>
      <c r="HUC1168" s="86"/>
      <c r="HUD1168" s="86"/>
      <c r="HUE1168" s="86"/>
      <c r="HUF1168" s="86"/>
      <c r="HUG1168" s="86"/>
      <c r="HUH1168" s="86"/>
      <c r="HUI1168" s="86"/>
      <c r="HUJ1168" s="86"/>
      <c r="HUK1168" s="86"/>
      <c r="HUL1168" s="86"/>
      <c r="HUM1168" s="86"/>
      <c r="HUN1168" s="86"/>
      <c r="HUO1168" s="86"/>
      <c r="HUP1168" s="86"/>
      <c r="HUQ1168" s="86"/>
      <c r="HUR1168" s="86"/>
      <c r="HUS1168" s="86"/>
      <c r="HUT1168" s="86"/>
      <c r="HUU1168" s="86"/>
      <c r="HUV1168" s="86"/>
      <c r="HUW1168" s="86"/>
      <c r="HUX1168" s="86"/>
      <c r="HUY1168" s="86"/>
      <c r="HUZ1168" s="86"/>
      <c r="HVA1168" s="86"/>
      <c r="HVB1168" s="86"/>
      <c r="HVC1168" s="86"/>
      <c r="HVD1168" s="86"/>
      <c r="HVE1168" s="86"/>
      <c r="HVF1168" s="86"/>
      <c r="HVG1168" s="86"/>
      <c r="HVH1168" s="86"/>
      <c r="HVI1168" s="86"/>
      <c r="HVJ1168" s="86"/>
      <c r="HVK1168" s="86"/>
      <c r="HVL1168" s="86"/>
      <c r="HVM1168" s="86"/>
      <c r="HVN1168" s="86"/>
      <c r="HVO1168" s="86"/>
      <c r="HVP1168" s="86"/>
      <c r="HVQ1168" s="86"/>
      <c r="HVR1168" s="86"/>
      <c r="HVS1168" s="86"/>
      <c r="HVT1168" s="86"/>
      <c r="HVU1168" s="86"/>
      <c r="HVV1168" s="86"/>
      <c r="HVW1168" s="86"/>
      <c r="HVX1168" s="86"/>
      <c r="HVY1168" s="86"/>
      <c r="HVZ1168" s="86"/>
      <c r="HWA1168" s="86"/>
      <c r="HWB1168" s="86"/>
      <c r="HWC1168" s="86"/>
      <c r="HWD1168" s="86"/>
      <c r="HWE1168" s="86"/>
      <c r="HWF1168" s="86"/>
      <c r="HWG1168" s="86"/>
      <c r="HWH1168" s="86"/>
      <c r="HWI1168" s="86"/>
      <c r="HWJ1168" s="86"/>
      <c r="HWK1168" s="86"/>
      <c r="HWL1168" s="86"/>
      <c r="HWM1168" s="86"/>
      <c r="HWN1168" s="86"/>
      <c r="HWO1168" s="86"/>
      <c r="HWP1168" s="86"/>
      <c r="HWQ1168" s="86"/>
      <c r="HWR1168" s="86"/>
      <c r="HWS1168" s="86"/>
      <c r="HWT1168" s="86"/>
      <c r="HWU1168" s="86"/>
      <c r="HWV1168" s="86"/>
      <c r="HWW1168" s="86"/>
      <c r="HWX1168" s="86"/>
      <c r="HWY1168" s="86"/>
      <c r="HWZ1168" s="86"/>
      <c r="HXA1168" s="86"/>
      <c r="HXB1168" s="86"/>
      <c r="HXC1168" s="86"/>
      <c r="HXD1168" s="86"/>
      <c r="HXE1168" s="86"/>
      <c r="HXF1168" s="86"/>
      <c r="HXG1168" s="86"/>
      <c r="HXH1168" s="86"/>
      <c r="HXI1168" s="86"/>
      <c r="HXJ1168" s="86"/>
      <c r="HXK1168" s="86"/>
      <c r="HXL1168" s="86"/>
      <c r="HXM1168" s="86"/>
      <c r="HXN1168" s="86"/>
      <c r="HXO1168" s="86"/>
      <c r="HXP1168" s="86"/>
      <c r="HXQ1168" s="86"/>
      <c r="HXR1168" s="86"/>
      <c r="HXS1168" s="86"/>
      <c r="HXT1168" s="86"/>
      <c r="HXU1168" s="86"/>
      <c r="HXV1168" s="86"/>
      <c r="HXW1168" s="86"/>
      <c r="HXX1168" s="86"/>
      <c r="HXY1168" s="86"/>
      <c r="HXZ1168" s="86"/>
      <c r="HYA1168" s="86"/>
      <c r="HYB1168" s="86"/>
      <c r="HYC1168" s="86"/>
      <c r="HYD1168" s="86"/>
      <c r="HYE1168" s="86"/>
      <c r="HYF1168" s="86"/>
      <c r="HYG1168" s="86"/>
      <c r="HYH1168" s="86"/>
      <c r="HYI1168" s="86"/>
      <c r="HYJ1168" s="86"/>
      <c r="HYK1168" s="86"/>
      <c r="HYL1168" s="86"/>
      <c r="HYM1168" s="86"/>
      <c r="HYN1168" s="86"/>
      <c r="HYO1168" s="86"/>
      <c r="HYP1168" s="86"/>
      <c r="HYQ1168" s="86"/>
      <c r="HYR1168" s="86"/>
      <c r="HYS1168" s="86"/>
      <c r="HYT1168" s="86"/>
      <c r="HYU1168" s="86"/>
      <c r="HYV1168" s="86"/>
      <c r="HYW1168" s="86"/>
      <c r="HYX1168" s="86"/>
      <c r="HYY1168" s="86"/>
      <c r="HYZ1168" s="86"/>
      <c r="HZA1168" s="86"/>
      <c r="HZB1168" s="86"/>
      <c r="HZC1168" s="86"/>
      <c r="HZD1168" s="86"/>
      <c r="HZE1168" s="86"/>
      <c r="HZF1168" s="86"/>
      <c r="HZG1168" s="86"/>
      <c r="HZH1168" s="86"/>
      <c r="HZI1168" s="86"/>
      <c r="HZJ1168" s="86"/>
      <c r="HZK1168" s="86"/>
      <c r="HZL1168" s="86"/>
      <c r="HZM1168" s="86"/>
      <c r="HZN1168" s="86"/>
      <c r="HZO1168" s="86"/>
      <c r="HZP1168" s="86"/>
      <c r="HZQ1168" s="86"/>
      <c r="HZR1168" s="86"/>
      <c r="HZS1168" s="86"/>
      <c r="HZT1168" s="86"/>
      <c r="HZU1168" s="86"/>
      <c r="HZV1168" s="86"/>
      <c r="HZW1168" s="86"/>
      <c r="HZX1168" s="86"/>
      <c r="HZY1168" s="86"/>
      <c r="HZZ1168" s="86"/>
      <c r="IAA1168" s="86"/>
      <c r="IAB1168" s="86"/>
      <c r="IAC1168" s="86"/>
      <c r="IAD1168" s="86"/>
      <c r="IAE1168" s="86"/>
      <c r="IAF1168" s="86"/>
      <c r="IAG1168" s="86"/>
      <c r="IAH1168" s="86"/>
      <c r="IAI1168" s="86"/>
      <c r="IAJ1168" s="86"/>
      <c r="IAK1168" s="86"/>
      <c r="IAL1168" s="86"/>
      <c r="IAM1168" s="86"/>
      <c r="IAN1168" s="86"/>
      <c r="IAO1168" s="86"/>
      <c r="IAP1168" s="86"/>
      <c r="IAQ1168" s="86"/>
      <c r="IAR1168" s="86"/>
      <c r="IAS1168" s="86"/>
      <c r="IAT1168" s="86"/>
      <c r="IAU1168" s="86"/>
      <c r="IAV1168" s="86"/>
      <c r="IAW1168" s="86"/>
      <c r="IAX1168" s="86"/>
      <c r="IAY1168" s="86"/>
      <c r="IAZ1168" s="86"/>
      <c r="IBA1168" s="86"/>
      <c r="IBB1168" s="86"/>
      <c r="IBC1168" s="86"/>
      <c r="IBD1168" s="86"/>
      <c r="IBE1168" s="86"/>
      <c r="IBF1168" s="86"/>
      <c r="IBG1168" s="86"/>
      <c r="IBH1168" s="86"/>
      <c r="IBI1168" s="86"/>
      <c r="IBJ1168" s="86"/>
      <c r="IBK1168" s="86"/>
      <c r="IBL1168" s="86"/>
      <c r="IBM1168" s="86"/>
      <c r="IBN1168" s="86"/>
      <c r="IBO1168" s="86"/>
      <c r="IBP1168" s="86"/>
      <c r="IBQ1168" s="86"/>
      <c r="IBR1168" s="86"/>
      <c r="IBS1168" s="86"/>
      <c r="IBT1168" s="86"/>
      <c r="IBU1168" s="86"/>
      <c r="IBV1168" s="86"/>
      <c r="IBW1168" s="86"/>
      <c r="IBX1168" s="86"/>
      <c r="IBY1168" s="86"/>
      <c r="IBZ1168" s="86"/>
      <c r="ICA1168" s="86"/>
      <c r="ICB1168" s="86"/>
      <c r="ICC1168" s="86"/>
      <c r="ICD1168" s="86"/>
      <c r="ICE1168" s="86"/>
      <c r="ICF1168" s="86"/>
      <c r="ICG1168" s="86"/>
      <c r="ICH1168" s="86"/>
      <c r="ICI1168" s="86"/>
      <c r="ICJ1168" s="86"/>
      <c r="ICK1168" s="86"/>
      <c r="ICL1168" s="86"/>
      <c r="ICM1168" s="86"/>
      <c r="ICN1168" s="86"/>
      <c r="ICO1168" s="86"/>
      <c r="ICP1168" s="86"/>
      <c r="ICQ1168" s="86"/>
      <c r="ICR1168" s="86"/>
      <c r="ICS1168" s="86"/>
      <c r="ICT1168" s="86"/>
      <c r="ICU1168" s="86"/>
      <c r="ICV1168" s="86"/>
      <c r="ICW1168" s="86"/>
      <c r="ICX1168" s="86"/>
      <c r="ICY1168" s="86"/>
      <c r="ICZ1168" s="86"/>
      <c r="IDA1168" s="86"/>
      <c r="IDB1168" s="86"/>
      <c r="IDC1168" s="86"/>
      <c r="IDD1168" s="86"/>
      <c r="IDE1168" s="86"/>
      <c r="IDF1168" s="86"/>
      <c r="IDG1168" s="86"/>
      <c r="IDH1168" s="86"/>
      <c r="IDI1168" s="86"/>
      <c r="IDJ1168" s="86"/>
      <c r="IDK1168" s="86"/>
      <c r="IDL1168" s="86"/>
      <c r="IDM1168" s="86"/>
      <c r="IDN1168" s="86"/>
      <c r="IDO1168" s="86"/>
      <c r="IDP1168" s="86"/>
      <c r="IDQ1168" s="86"/>
      <c r="IDR1168" s="86"/>
      <c r="IDS1168" s="86"/>
      <c r="IDT1168" s="86"/>
      <c r="IDU1168" s="86"/>
      <c r="IDV1168" s="86"/>
      <c r="IDW1168" s="86"/>
      <c r="IDX1168" s="86"/>
      <c r="IDY1168" s="86"/>
      <c r="IDZ1168" s="86"/>
      <c r="IEA1168" s="86"/>
      <c r="IEB1168" s="86"/>
      <c r="IEC1168" s="86"/>
      <c r="IED1168" s="86"/>
      <c r="IEE1168" s="86"/>
      <c r="IEF1168" s="86"/>
      <c r="IEG1168" s="86"/>
      <c r="IEH1168" s="86"/>
      <c r="IEI1168" s="86"/>
      <c r="IEJ1168" s="86"/>
      <c r="IEK1168" s="86"/>
      <c r="IEL1168" s="86"/>
      <c r="IEM1168" s="86"/>
      <c r="IEN1168" s="86"/>
      <c r="IEO1168" s="86"/>
      <c r="IEP1168" s="86"/>
      <c r="IEQ1168" s="86"/>
      <c r="IER1168" s="86"/>
      <c r="IES1168" s="86"/>
      <c r="IET1168" s="86"/>
      <c r="IEU1168" s="86"/>
      <c r="IEV1168" s="86"/>
      <c r="IEW1168" s="86"/>
      <c r="IEX1168" s="86"/>
      <c r="IEY1168" s="86"/>
      <c r="IEZ1168" s="86"/>
      <c r="IFA1168" s="86"/>
      <c r="IFB1168" s="86"/>
      <c r="IFC1168" s="86"/>
      <c r="IFD1168" s="86"/>
      <c r="IFE1168" s="86"/>
      <c r="IFF1168" s="86"/>
      <c r="IFG1168" s="86"/>
      <c r="IFH1168" s="86"/>
      <c r="IFI1168" s="86"/>
      <c r="IFJ1168" s="86"/>
      <c r="IFK1168" s="86"/>
      <c r="IFL1168" s="86"/>
      <c r="IFM1168" s="86"/>
      <c r="IFN1168" s="86"/>
      <c r="IFO1168" s="86"/>
      <c r="IFP1168" s="86"/>
      <c r="IFQ1168" s="86"/>
      <c r="IFR1168" s="86"/>
      <c r="IFS1168" s="86"/>
      <c r="IFT1168" s="86"/>
      <c r="IFU1168" s="86"/>
      <c r="IFV1168" s="86"/>
      <c r="IFW1168" s="86"/>
      <c r="IFX1168" s="86"/>
      <c r="IFY1168" s="86"/>
      <c r="IFZ1168" s="86"/>
      <c r="IGA1168" s="86"/>
      <c r="IGB1168" s="86"/>
      <c r="IGC1168" s="86"/>
      <c r="IGD1168" s="86"/>
      <c r="IGE1168" s="86"/>
      <c r="IGF1168" s="86"/>
      <c r="IGG1168" s="86"/>
      <c r="IGH1168" s="86"/>
      <c r="IGI1168" s="86"/>
      <c r="IGJ1168" s="86"/>
      <c r="IGK1168" s="86"/>
      <c r="IGL1168" s="86"/>
      <c r="IGM1168" s="86"/>
      <c r="IGN1168" s="86"/>
      <c r="IGO1168" s="86"/>
      <c r="IGP1168" s="86"/>
      <c r="IGQ1168" s="86"/>
      <c r="IGR1168" s="86"/>
      <c r="IGS1168" s="86"/>
      <c r="IGT1168" s="86"/>
      <c r="IGU1168" s="86"/>
      <c r="IGV1168" s="86"/>
      <c r="IGW1168" s="86"/>
      <c r="IGX1168" s="86"/>
      <c r="IGY1168" s="86"/>
      <c r="IGZ1168" s="86"/>
      <c r="IHA1168" s="86"/>
      <c r="IHB1168" s="86"/>
      <c r="IHC1168" s="86"/>
      <c r="IHD1168" s="86"/>
      <c r="IHE1168" s="86"/>
      <c r="IHF1168" s="86"/>
      <c r="IHG1168" s="86"/>
      <c r="IHH1168" s="86"/>
      <c r="IHI1168" s="86"/>
      <c r="IHJ1168" s="86"/>
      <c r="IHK1168" s="86"/>
      <c r="IHL1168" s="86"/>
      <c r="IHM1168" s="86"/>
      <c r="IHN1168" s="86"/>
      <c r="IHO1168" s="86"/>
      <c r="IHP1168" s="86"/>
      <c r="IHQ1168" s="86"/>
      <c r="IHR1168" s="86"/>
      <c r="IHS1168" s="86"/>
      <c r="IHT1168" s="86"/>
      <c r="IHU1168" s="86"/>
      <c r="IHV1168" s="86"/>
      <c r="IHW1168" s="86"/>
      <c r="IHX1168" s="86"/>
      <c r="IHY1168" s="86"/>
      <c r="IHZ1168" s="86"/>
      <c r="IIA1168" s="86"/>
      <c r="IIB1168" s="86"/>
      <c r="IIC1168" s="86"/>
      <c r="IID1168" s="86"/>
      <c r="IIE1168" s="86"/>
      <c r="IIF1168" s="86"/>
      <c r="IIG1168" s="86"/>
      <c r="IIH1168" s="86"/>
      <c r="III1168" s="86"/>
      <c r="IIJ1168" s="86"/>
      <c r="IIK1168" s="86"/>
      <c r="IIL1168" s="86"/>
      <c r="IIM1168" s="86"/>
      <c r="IIN1168" s="86"/>
      <c r="IIO1168" s="86"/>
      <c r="IIP1168" s="86"/>
      <c r="IIQ1168" s="86"/>
      <c r="IIR1168" s="86"/>
      <c r="IIS1168" s="86"/>
      <c r="IIT1168" s="86"/>
      <c r="IIU1168" s="86"/>
      <c r="IIV1168" s="86"/>
      <c r="IIW1168" s="86"/>
      <c r="IIX1168" s="86"/>
      <c r="IIY1168" s="86"/>
      <c r="IIZ1168" s="86"/>
      <c r="IJA1168" s="86"/>
      <c r="IJB1168" s="86"/>
      <c r="IJC1168" s="86"/>
      <c r="IJD1168" s="86"/>
      <c r="IJE1168" s="86"/>
      <c r="IJF1168" s="86"/>
      <c r="IJG1168" s="86"/>
      <c r="IJH1168" s="86"/>
      <c r="IJI1168" s="86"/>
      <c r="IJJ1168" s="86"/>
      <c r="IJK1168" s="86"/>
      <c r="IJL1168" s="86"/>
      <c r="IJM1168" s="86"/>
      <c r="IJN1168" s="86"/>
      <c r="IJO1168" s="86"/>
      <c r="IJP1168" s="86"/>
      <c r="IJQ1168" s="86"/>
      <c r="IJR1168" s="86"/>
      <c r="IJS1168" s="86"/>
      <c r="IJT1168" s="86"/>
      <c r="IJU1168" s="86"/>
      <c r="IJV1168" s="86"/>
      <c r="IJW1168" s="86"/>
      <c r="IJX1168" s="86"/>
      <c r="IJY1168" s="86"/>
      <c r="IJZ1168" s="86"/>
      <c r="IKA1168" s="86"/>
      <c r="IKB1168" s="86"/>
      <c r="IKC1168" s="86"/>
      <c r="IKD1168" s="86"/>
      <c r="IKE1168" s="86"/>
      <c r="IKF1168" s="86"/>
      <c r="IKG1168" s="86"/>
      <c r="IKH1168" s="86"/>
      <c r="IKI1168" s="86"/>
      <c r="IKJ1168" s="86"/>
      <c r="IKK1168" s="86"/>
      <c r="IKL1168" s="86"/>
      <c r="IKM1168" s="86"/>
      <c r="IKN1168" s="86"/>
      <c r="IKO1168" s="86"/>
      <c r="IKP1168" s="86"/>
      <c r="IKQ1168" s="86"/>
      <c r="IKR1168" s="86"/>
      <c r="IKS1168" s="86"/>
      <c r="IKT1168" s="86"/>
      <c r="IKU1168" s="86"/>
      <c r="IKV1168" s="86"/>
      <c r="IKW1168" s="86"/>
      <c r="IKX1168" s="86"/>
      <c r="IKY1168" s="86"/>
      <c r="IKZ1168" s="86"/>
      <c r="ILA1168" s="86"/>
      <c r="ILB1168" s="86"/>
      <c r="ILC1168" s="86"/>
      <c r="ILD1168" s="86"/>
      <c r="ILE1168" s="86"/>
      <c r="ILF1168" s="86"/>
      <c r="ILG1168" s="86"/>
      <c r="ILH1168" s="86"/>
      <c r="ILI1168" s="86"/>
      <c r="ILJ1168" s="86"/>
      <c r="ILK1168" s="86"/>
      <c r="ILL1168" s="86"/>
      <c r="ILM1168" s="86"/>
      <c r="ILN1168" s="86"/>
      <c r="ILO1168" s="86"/>
      <c r="ILP1168" s="86"/>
      <c r="ILQ1168" s="86"/>
      <c r="ILR1168" s="86"/>
      <c r="ILS1168" s="86"/>
      <c r="ILT1168" s="86"/>
      <c r="ILU1168" s="86"/>
      <c r="ILV1168" s="86"/>
      <c r="ILW1168" s="86"/>
      <c r="ILX1168" s="86"/>
      <c r="ILY1168" s="86"/>
      <c r="ILZ1168" s="86"/>
      <c r="IMA1168" s="86"/>
      <c r="IMB1168" s="86"/>
      <c r="IMC1168" s="86"/>
      <c r="IMD1168" s="86"/>
      <c r="IME1168" s="86"/>
      <c r="IMF1168" s="86"/>
      <c r="IMG1168" s="86"/>
      <c r="IMH1168" s="86"/>
      <c r="IMI1168" s="86"/>
      <c r="IMJ1168" s="86"/>
      <c r="IMK1168" s="86"/>
      <c r="IML1168" s="86"/>
      <c r="IMM1168" s="86"/>
      <c r="IMN1168" s="86"/>
      <c r="IMO1168" s="86"/>
      <c r="IMP1168" s="86"/>
      <c r="IMQ1168" s="86"/>
      <c r="IMR1168" s="86"/>
      <c r="IMS1168" s="86"/>
      <c r="IMT1168" s="86"/>
      <c r="IMU1168" s="86"/>
      <c r="IMV1168" s="86"/>
      <c r="IMW1168" s="86"/>
      <c r="IMX1168" s="86"/>
      <c r="IMY1168" s="86"/>
      <c r="IMZ1168" s="86"/>
      <c r="INA1168" s="86"/>
      <c r="INB1168" s="86"/>
      <c r="INC1168" s="86"/>
      <c r="IND1168" s="86"/>
      <c r="INE1168" s="86"/>
      <c r="INF1168" s="86"/>
      <c r="ING1168" s="86"/>
      <c r="INH1168" s="86"/>
      <c r="INI1168" s="86"/>
      <c r="INJ1168" s="86"/>
      <c r="INK1168" s="86"/>
      <c r="INL1168" s="86"/>
      <c r="INM1168" s="86"/>
      <c r="INN1168" s="86"/>
      <c r="INO1168" s="86"/>
      <c r="INP1168" s="86"/>
      <c r="INQ1168" s="86"/>
      <c r="INR1168" s="86"/>
      <c r="INS1168" s="86"/>
      <c r="INT1168" s="86"/>
      <c r="INU1168" s="86"/>
      <c r="INV1168" s="86"/>
      <c r="INW1168" s="86"/>
      <c r="INX1168" s="86"/>
      <c r="INY1168" s="86"/>
      <c r="INZ1168" s="86"/>
      <c r="IOA1168" s="86"/>
      <c r="IOB1168" s="86"/>
      <c r="IOC1168" s="86"/>
      <c r="IOD1168" s="86"/>
      <c r="IOE1168" s="86"/>
      <c r="IOF1168" s="86"/>
      <c r="IOG1168" s="86"/>
      <c r="IOH1168" s="86"/>
      <c r="IOI1168" s="86"/>
      <c r="IOJ1168" s="86"/>
      <c r="IOK1168" s="86"/>
      <c r="IOL1168" s="86"/>
      <c r="IOM1168" s="86"/>
      <c r="ION1168" s="86"/>
      <c r="IOO1168" s="86"/>
      <c r="IOP1168" s="86"/>
      <c r="IOQ1168" s="86"/>
      <c r="IOR1168" s="86"/>
      <c r="IOS1168" s="86"/>
      <c r="IOT1168" s="86"/>
      <c r="IOU1168" s="86"/>
      <c r="IOV1168" s="86"/>
      <c r="IOW1168" s="86"/>
      <c r="IOX1168" s="86"/>
      <c r="IOY1168" s="86"/>
      <c r="IOZ1168" s="86"/>
      <c r="IPA1168" s="86"/>
      <c r="IPB1168" s="86"/>
      <c r="IPC1168" s="86"/>
      <c r="IPD1168" s="86"/>
      <c r="IPE1168" s="86"/>
      <c r="IPF1168" s="86"/>
      <c r="IPG1168" s="86"/>
      <c r="IPH1168" s="86"/>
      <c r="IPI1168" s="86"/>
      <c r="IPJ1168" s="86"/>
      <c r="IPK1168" s="86"/>
      <c r="IPL1168" s="86"/>
      <c r="IPM1168" s="86"/>
      <c r="IPN1168" s="86"/>
      <c r="IPO1168" s="86"/>
      <c r="IPP1168" s="86"/>
      <c r="IPQ1168" s="86"/>
      <c r="IPR1168" s="86"/>
      <c r="IPS1168" s="86"/>
      <c r="IPT1168" s="86"/>
      <c r="IPU1168" s="86"/>
      <c r="IPV1168" s="86"/>
      <c r="IPW1168" s="86"/>
      <c r="IPX1168" s="86"/>
      <c r="IPY1168" s="86"/>
      <c r="IPZ1168" s="86"/>
      <c r="IQA1168" s="86"/>
      <c r="IQB1168" s="86"/>
      <c r="IQC1168" s="86"/>
      <c r="IQD1168" s="86"/>
      <c r="IQE1168" s="86"/>
      <c r="IQF1168" s="86"/>
      <c r="IQG1168" s="86"/>
      <c r="IQH1168" s="86"/>
      <c r="IQI1168" s="86"/>
      <c r="IQJ1168" s="86"/>
      <c r="IQK1168" s="86"/>
      <c r="IQL1168" s="86"/>
      <c r="IQM1168" s="86"/>
      <c r="IQN1168" s="86"/>
      <c r="IQO1168" s="86"/>
      <c r="IQP1168" s="86"/>
      <c r="IQQ1168" s="86"/>
      <c r="IQR1168" s="86"/>
      <c r="IQS1168" s="86"/>
      <c r="IQT1168" s="86"/>
      <c r="IQU1168" s="86"/>
      <c r="IQV1168" s="86"/>
      <c r="IQW1168" s="86"/>
      <c r="IQX1168" s="86"/>
      <c r="IQY1168" s="86"/>
      <c r="IQZ1168" s="86"/>
      <c r="IRA1168" s="86"/>
      <c r="IRB1168" s="86"/>
      <c r="IRC1168" s="86"/>
      <c r="IRD1168" s="86"/>
      <c r="IRE1168" s="86"/>
      <c r="IRF1168" s="86"/>
      <c r="IRG1168" s="86"/>
      <c r="IRH1168" s="86"/>
      <c r="IRI1168" s="86"/>
      <c r="IRJ1168" s="86"/>
      <c r="IRK1168" s="86"/>
      <c r="IRL1168" s="86"/>
      <c r="IRM1168" s="86"/>
      <c r="IRN1168" s="86"/>
      <c r="IRO1168" s="86"/>
      <c r="IRP1168" s="86"/>
      <c r="IRQ1168" s="86"/>
      <c r="IRR1168" s="86"/>
      <c r="IRS1168" s="86"/>
      <c r="IRT1168" s="86"/>
      <c r="IRU1168" s="86"/>
      <c r="IRV1168" s="86"/>
      <c r="IRW1168" s="86"/>
      <c r="IRX1168" s="86"/>
      <c r="IRY1168" s="86"/>
      <c r="IRZ1168" s="86"/>
      <c r="ISA1168" s="86"/>
      <c r="ISB1168" s="86"/>
      <c r="ISC1168" s="86"/>
      <c r="ISD1168" s="86"/>
      <c r="ISE1168" s="86"/>
      <c r="ISF1168" s="86"/>
      <c r="ISG1168" s="86"/>
      <c r="ISH1168" s="86"/>
      <c r="ISI1168" s="86"/>
      <c r="ISJ1168" s="86"/>
      <c r="ISK1168" s="86"/>
      <c r="ISL1168" s="86"/>
      <c r="ISM1168" s="86"/>
      <c r="ISN1168" s="86"/>
      <c r="ISO1168" s="86"/>
      <c r="ISP1168" s="86"/>
      <c r="ISQ1168" s="86"/>
      <c r="ISR1168" s="86"/>
      <c r="ISS1168" s="86"/>
      <c r="IST1168" s="86"/>
      <c r="ISU1168" s="86"/>
      <c r="ISV1168" s="86"/>
      <c r="ISW1168" s="86"/>
      <c r="ISX1168" s="86"/>
      <c r="ISY1168" s="86"/>
      <c r="ISZ1168" s="86"/>
      <c r="ITA1168" s="86"/>
      <c r="ITB1168" s="86"/>
      <c r="ITC1168" s="86"/>
      <c r="ITD1168" s="86"/>
      <c r="ITE1168" s="86"/>
      <c r="ITF1168" s="86"/>
      <c r="ITG1168" s="86"/>
      <c r="ITH1168" s="86"/>
      <c r="ITI1168" s="86"/>
      <c r="ITJ1168" s="86"/>
      <c r="ITK1168" s="86"/>
      <c r="ITL1168" s="86"/>
      <c r="ITM1168" s="86"/>
      <c r="ITN1168" s="86"/>
      <c r="ITO1168" s="86"/>
      <c r="ITP1168" s="86"/>
      <c r="ITQ1168" s="86"/>
      <c r="ITR1168" s="86"/>
      <c r="ITS1168" s="86"/>
      <c r="ITT1168" s="86"/>
      <c r="ITU1168" s="86"/>
      <c r="ITV1168" s="86"/>
      <c r="ITW1168" s="86"/>
      <c r="ITX1168" s="86"/>
      <c r="ITY1168" s="86"/>
      <c r="ITZ1168" s="86"/>
      <c r="IUA1168" s="86"/>
      <c r="IUB1168" s="86"/>
      <c r="IUC1168" s="86"/>
      <c r="IUD1168" s="86"/>
      <c r="IUE1168" s="86"/>
      <c r="IUF1168" s="86"/>
      <c r="IUG1168" s="86"/>
      <c r="IUH1168" s="86"/>
      <c r="IUI1168" s="86"/>
      <c r="IUJ1168" s="86"/>
      <c r="IUK1168" s="86"/>
      <c r="IUL1168" s="86"/>
      <c r="IUM1168" s="86"/>
      <c r="IUN1168" s="86"/>
      <c r="IUO1168" s="86"/>
      <c r="IUP1168" s="86"/>
      <c r="IUQ1168" s="86"/>
      <c r="IUR1168" s="86"/>
      <c r="IUS1168" s="86"/>
      <c r="IUT1168" s="86"/>
      <c r="IUU1168" s="86"/>
      <c r="IUV1168" s="86"/>
      <c r="IUW1168" s="86"/>
      <c r="IUX1168" s="86"/>
      <c r="IUY1168" s="86"/>
      <c r="IUZ1168" s="86"/>
      <c r="IVA1168" s="86"/>
      <c r="IVB1168" s="86"/>
      <c r="IVC1168" s="86"/>
      <c r="IVD1168" s="86"/>
      <c r="IVE1168" s="86"/>
      <c r="IVF1168" s="86"/>
      <c r="IVG1168" s="86"/>
      <c r="IVH1168" s="86"/>
      <c r="IVI1168" s="86"/>
      <c r="IVJ1168" s="86"/>
      <c r="IVK1168" s="86"/>
      <c r="IVL1168" s="86"/>
      <c r="IVM1168" s="86"/>
      <c r="IVN1168" s="86"/>
      <c r="IVO1168" s="86"/>
      <c r="IVP1168" s="86"/>
      <c r="IVQ1168" s="86"/>
      <c r="IVR1168" s="86"/>
      <c r="IVS1168" s="86"/>
      <c r="IVT1168" s="86"/>
      <c r="IVU1168" s="86"/>
      <c r="IVV1168" s="86"/>
      <c r="IVW1168" s="86"/>
      <c r="IVX1168" s="86"/>
      <c r="IVY1168" s="86"/>
      <c r="IVZ1168" s="86"/>
      <c r="IWA1168" s="86"/>
      <c r="IWB1168" s="86"/>
      <c r="IWC1168" s="86"/>
      <c r="IWD1168" s="86"/>
      <c r="IWE1168" s="86"/>
      <c r="IWF1168" s="86"/>
      <c r="IWG1168" s="86"/>
      <c r="IWH1168" s="86"/>
      <c r="IWI1168" s="86"/>
      <c r="IWJ1168" s="86"/>
      <c r="IWK1168" s="86"/>
      <c r="IWL1168" s="86"/>
      <c r="IWM1168" s="86"/>
      <c r="IWN1168" s="86"/>
      <c r="IWO1168" s="86"/>
      <c r="IWP1168" s="86"/>
      <c r="IWQ1168" s="86"/>
      <c r="IWR1168" s="86"/>
      <c r="IWS1168" s="86"/>
      <c r="IWT1168" s="86"/>
      <c r="IWU1168" s="86"/>
      <c r="IWV1168" s="86"/>
      <c r="IWW1168" s="86"/>
      <c r="IWX1168" s="86"/>
      <c r="IWY1168" s="86"/>
      <c r="IWZ1168" s="86"/>
      <c r="IXA1168" s="86"/>
      <c r="IXB1168" s="86"/>
      <c r="IXC1168" s="86"/>
      <c r="IXD1168" s="86"/>
      <c r="IXE1168" s="86"/>
      <c r="IXF1168" s="86"/>
      <c r="IXG1168" s="86"/>
      <c r="IXH1168" s="86"/>
      <c r="IXI1168" s="86"/>
      <c r="IXJ1168" s="86"/>
      <c r="IXK1168" s="86"/>
      <c r="IXL1168" s="86"/>
      <c r="IXM1168" s="86"/>
      <c r="IXN1168" s="86"/>
      <c r="IXO1168" s="86"/>
      <c r="IXP1168" s="86"/>
      <c r="IXQ1168" s="86"/>
      <c r="IXR1168" s="86"/>
      <c r="IXS1168" s="86"/>
      <c r="IXT1168" s="86"/>
      <c r="IXU1168" s="86"/>
      <c r="IXV1168" s="86"/>
      <c r="IXW1168" s="86"/>
      <c r="IXX1168" s="86"/>
      <c r="IXY1168" s="86"/>
      <c r="IXZ1168" s="86"/>
      <c r="IYA1168" s="86"/>
      <c r="IYB1168" s="86"/>
      <c r="IYC1168" s="86"/>
      <c r="IYD1168" s="86"/>
      <c r="IYE1168" s="86"/>
      <c r="IYF1168" s="86"/>
      <c r="IYG1168" s="86"/>
      <c r="IYH1168" s="86"/>
      <c r="IYI1168" s="86"/>
      <c r="IYJ1168" s="86"/>
      <c r="IYK1168" s="86"/>
      <c r="IYL1168" s="86"/>
      <c r="IYM1168" s="86"/>
      <c r="IYN1168" s="86"/>
      <c r="IYO1168" s="86"/>
      <c r="IYP1168" s="86"/>
      <c r="IYQ1168" s="86"/>
      <c r="IYR1168" s="86"/>
      <c r="IYS1168" s="86"/>
      <c r="IYT1168" s="86"/>
      <c r="IYU1168" s="86"/>
      <c r="IYV1168" s="86"/>
      <c r="IYW1168" s="86"/>
      <c r="IYX1168" s="86"/>
      <c r="IYY1168" s="86"/>
      <c r="IYZ1168" s="86"/>
      <c r="IZA1168" s="86"/>
      <c r="IZB1168" s="86"/>
      <c r="IZC1168" s="86"/>
      <c r="IZD1168" s="86"/>
      <c r="IZE1168" s="86"/>
      <c r="IZF1168" s="86"/>
      <c r="IZG1168" s="86"/>
      <c r="IZH1168" s="86"/>
      <c r="IZI1168" s="86"/>
      <c r="IZJ1168" s="86"/>
      <c r="IZK1168" s="86"/>
      <c r="IZL1168" s="86"/>
      <c r="IZM1168" s="86"/>
      <c r="IZN1168" s="86"/>
      <c r="IZO1168" s="86"/>
      <c r="IZP1168" s="86"/>
      <c r="IZQ1168" s="86"/>
      <c r="IZR1168" s="86"/>
      <c r="IZS1168" s="86"/>
      <c r="IZT1168" s="86"/>
      <c r="IZU1168" s="86"/>
      <c r="IZV1168" s="86"/>
      <c r="IZW1168" s="86"/>
      <c r="IZX1168" s="86"/>
      <c r="IZY1168" s="86"/>
      <c r="IZZ1168" s="86"/>
      <c r="JAA1168" s="86"/>
      <c r="JAB1168" s="86"/>
      <c r="JAC1168" s="86"/>
      <c r="JAD1168" s="86"/>
      <c r="JAE1168" s="86"/>
      <c r="JAF1168" s="86"/>
      <c r="JAG1168" s="86"/>
      <c r="JAH1168" s="86"/>
      <c r="JAI1168" s="86"/>
      <c r="JAJ1168" s="86"/>
      <c r="JAK1168" s="86"/>
      <c r="JAL1168" s="86"/>
      <c r="JAM1168" s="86"/>
      <c r="JAN1168" s="86"/>
      <c r="JAO1168" s="86"/>
      <c r="JAP1168" s="86"/>
      <c r="JAQ1168" s="86"/>
      <c r="JAR1168" s="86"/>
      <c r="JAS1168" s="86"/>
      <c r="JAT1168" s="86"/>
      <c r="JAU1168" s="86"/>
      <c r="JAV1168" s="86"/>
      <c r="JAW1168" s="86"/>
      <c r="JAX1168" s="86"/>
      <c r="JAY1168" s="86"/>
      <c r="JAZ1168" s="86"/>
      <c r="JBA1168" s="86"/>
      <c r="JBB1168" s="86"/>
      <c r="JBC1168" s="86"/>
      <c r="JBD1168" s="86"/>
      <c r="JBE1168" s="86"/>
      <c r="JBF1168" s="86"/>
      <c r="JBG1168" s="86"/>
      <c r="JBH1168" s="86"/>
      <c r="JBI1168" s="86"/>
      <c r="JBJ1168" s="86"/>
      <c r="JBK1168" s="86"/>
      <c r="JBL1168" s="86"/>
      <c r="JBM1168" s="86"/>
      <c r="JBN1168" s="86"/>
      <c r="JBO1168" s="86"/>
      <c r="JBP1168" s="86"/>
      <c r="JBQ1168" s="86"/>
      <c r="JBR1168" s="86"/>
      <c r="JBS1168" s="86"/>
      <c r="JBT1168" s="86"/>
      <c r="JBU1168" s="86"/>
      <c r="JBV1168" s="86"/>
      <c r="JBW1168" s="86"/>
      <c r="JBX1168" s="86"/>
      <c r="JBY1168" s="86"/>
      <c r="JBZ1168" s="86"/>
      <c r="JCA1168" s="86"/>
      <c r="JCB1168" s="86"/>
      <c r="JCC1168" s="86"/>
      <c r="JCD1168" s="86"/>
      <c r="JCE1168" s="86"/>
      <c r="JCF1168" s="86"/>
      <c r="JCG1168" s="86"/>
      <c r="JCH1168" s="86"/>
      <c r="JCI1168" s="86"/>
      <c r="JCJ1168" s="86"/>
      <c r="JCK1168" s="86"/>
      <c r="JCL1168" s="86"/>
      <c r="JCM1168" s="86"/>
      <c r="JCN1168" s="86"/>
      <c r="JCO1168" s="86"/>
      <c r="JCP1168" s="86"/>
      <c r="JCQ1168" s="86"/>
      <c r="JCR1168" s="86"/>
      <c r="JCS1168" s="86"/>
      <c r="JCT1168" s="86"/>
      <c r="JCU1168" s="86"/>
      <c r="JCV1168" s="86"/>
      <c r="JCW1168" s="86"/>
      <c r="JCX1168" s="86"/>
      <c r="JCY1168" s="86"/>
      <c r="JCZ1168" s="86"/>
      <c r="JDA1168" s="86"/>
      <c r="JDB1168" s="86"/>
      <c r="JDC1168" s="86"/>
      <c r="JDD1168" s="86"/>
      <c r="JDE1168" s="86"/>
      <c r="JDF1168" s="86"/>
      <c r="JDG1168" s="86"/>
      <c r="JDH1168" s="86"/>
      <c r="JDI1168" s="86"/>
      <c r="JDJ1168" s="86"/>
      <c r="JDK1168" s="86"/>
      <c r="JDL1168" s="86"/>
      <c r="JDM1168" s="86"/>
      <c r="JDN1168" s="86"/>
      <c r="JDO1168" s="86"/>
      <c r="JDP1168" s="86"/>
      <c r="JDQ1168" s="86"/>
      <c r="JDR1168" s="86"/>
      <c r="JDS1168" s="86"/>
      <c r="JDT1168" s="86"/>
      <c r="JDU1168" s="86"/>
      <c r="JDV1168" s="86"/>
      <c r="JDW1168" s="86"/>
      <c r="JDX1168" s="86"/>
      <c r="JDY1168" s="86"/>
      <c r="JDZ1168" s="86"/>
      <c r="JEA1168" s="86"/>
      <c r="JEB1168" s="86"/>
      <c r="JEC1168" s="86"/>
      <c r="JED1168" s="86"/>
      <c r="JEE1168" s="86"/>
      <c r="JEF1168" s="86"/>
      <c r="JEG1168" s="86"/>
      <c r="JEH1168" s="86"/>
      <c r="JEI1168" s="86"/>
      <c r="JEJ1168" s="86"/>
      <c r="JEK1168" s="86"/>
      <c r="JEL1168" s="86"/>
      <c r="JEM1168" s="86"/>
      <c r="JEN1168" s="86"/>
      <c r="JEO1168" s="86"/>
      <c r="JEP1168" s="86"/>
      <c r="JEQ1168" s="86"/>
      <c r="JER1168" s="86"/>
      <c r="JES1168" s="86"/>
      <c r="JET1168" s="86"/>
      <c r="JEU1168" s="86"/>
      <c r="JEV1168" s="86"/>
      <c r="JEW1168" s="86"/>
      <c r="JEX1168" s="86"/>
      <c r="JEY1168" s="86"/>
      <c r="JEZ1168" s="86"/>
      <c r="JFA1168" s="86"/>
      <c r="JFB1168" s="86"/>
      <c r="JFC1168" s="86"/>
      <c r="JFD1168" s="86"/>
      <c r="JFE1168" s="86"/>
      <c r="JFF1168" s="86"/>
      <c r="JFG1168" s="86"/>
      <c r="JFH1168" s="86"/>
      <c r="JFI1168" s="86"/>
      <c r="JFJ1168" s="86"/>
      <c r="JFK1168" s="86"/>
      <c r="JFL1168" s="86"/>
      <c r="JFM1168" s="86"/>
      <c r="JFN1168" s="86"/>
      <c r="JFO1168" s="86"/>
      <c r="JFP1168" s="86"/>
      <c r="JFQ1168" s="86"/>
      <c r="JFR1168" s="86"/>
      <c r="JFS1168" s="86"/>
      <c r="JFT1168" s="86"/>
      <c r="JFU1168" s="86"/>
      <c r="JFV1168" s="86"/>
      <c r="JFW1168" s="86"/>
      <c r="JFX1168" s="86"/>
      <c r="JFY1168" s="86"/>
      <c r="JFZ1168" s="86"/>
      <c r="JGA1168" s="86"/>
      <c r="JGB1168" s="86"/>
      <c r="JGC1168" s="86"/>
      <c r="JGD1168" s="86"/>
      <c r="JGE1168" s="86"/>
      <c r="JGF1168" s="86"/>
      <c r="JGG1168" s="86"/>
      <c r="JGH1168" s="86"/>
      <c r="JGI1168" s="86"/>
      <c r="JGJ1168" s="86"/>
      <c r="JGK1168" s="86"/>
      <c r="JGL1168" s="86"/>
      <c r="JGM1168" s="86"/>
      <c r="JGN1168" s="86"/>
      <c r="JGO1168" s="86"/>
      <c r="JGP1168" s="86"/>
      <c r="JGQ1168" s="86"/>
      <c r="JGR1168" s="86"/>
      <c r="JGS1168" s="86"/>
      <c r="JGT1168" s="86"/>
      <c r="JGU1168" s="86"/>
      <c r="JGV1168" s="86"/>
      <c r="JGW1168" s="86"/>
      <c r="JGX1168" s="86"/>
      <c r="JGY1168" s="86"/>
      <c r="JGZ1168" s="86"/>
      <c r="JHA1168" s="86"/>
      <c r="JHB1168" s="86"/>
      <c r="JHC1168" s="86"/>
      <c r="JHD1168" s="86"/>
      <c r="JHE1168" s="86"/>
      <c r="JHF1168" s="86"/>
      <c r="JHG1168" s="86"/>
      <c r="JHH1168" s="86"/>
      <c r="JHI1168" s="86"/>
      <c r="JHJ1168" s="86"/>
      <c r="JHK1168" s="86"/>
      <c r="JHL1168" s="86"/>
      <c r="JHM1168" s="86"/>
      <c r="JHN1168" s="86"/>
      <c r="JHO1168" s="86"/>
      <c r="JHP1168" s="86"/>
      <c r="JHQ1168" s="86"/>
      <c r="JHR1168" s="86"/>
      <c r="JHS1168" s="86"/>
      <c r="JHT1168" s="86"/>
      <c r="JHU1168" s="86"/>
      <c r="JHV1168" s="86"/>
      <c r="JHW1168" s="86"/>
      <c r="JHX1168" s="86"/>
      <c r="JHY1168" s="86"/>
      <c r="JHZ1168" s="86"/>
      <c r="JIA1168" s="86"/>
      <c r="JIB1168" s="86"/>
      <c r="JIC1168" s="86"/>
      <c r="JID1168" s="86"/>
      <c r="JIE1168" s="86"/>
      <c r="JIF1168" s="86"/>
      <c r="JIG1168" s="86"/>
      <c r="JIH1168" s="86"/>
      <c r="JII1168" s="86"/>
      <c r="JIJ1168" s="86"/>
      <c r="JIK1168" s="86"/>
      <c r="JIL1168" s="86"/>
      <c r="JIM1168" s="86"/>
      <c r="JIN1168" s="86"/>
      <c r="JIO1168" s="86"/>
      <c r="JIP1168" s="86"/>
      <c r="JIQ1168" s="86"/>
      <c r="JIR1168" s="86"/>
      <c r="JIS1168" s="86"/>
      <c r="JIT1168" s="86"/>
      <c r="JIU1168" s="86"/>
      <c r="JIV1168" s="86"/>
      <c r="JIW1168" s="86"/>
      <c r="JIX1168" s="86"/>
      <c r="JIY1168" s="86"/>
      <c r="JIZ1168" s="86"/>
      <c r="JJA1168" s="86"/>
      <c r="JJB1168" s="86"/>
      <c r="JJC1168" s="86"/>
      <c r="JJD1168" s="86"/>
      <c r="JJE1168" s="86"/>
      <c r="JJF1168" s="86"/>
      <c r="JJG1168" s="86"/>
      <c r="JJH1168" s="86"/>
      <c r="JJI1168" s="86"/>
      <c r="JJJ1168" s="86"/>
      <c r="JJK1168" s="86"/>
      <c r="JJL1168" s="86"/>
      <c r="JJM1168" s="86"/>
      <c r="JJN1168" s="86"/>
      <c r="JJO1168" s="86"/>
      <c r="JJP1168" s="86"/>
      <c r="JJQ1168" s="86"/>
      <c r="JJR1168" s="86"/>
      <c r="JJS1168" s="86"/>
      <c r="JJT1168" s="86"/>
      <c r="JJU1168" s="86"/>
      <c r="JJV1168" s="86"/>
      <c r="JJW1168" s="86"/>
      <c r="JJX1168" s="86"/>
      <c r="JJY1168" s="86"/>
      <c r="JJZ1168" s="86"/>
      <c r="JKA1168" s="86"/>
      <c r="JKB1168" s="86"/>
      <c r="JKC1168" s="86"/>
      <c r="JKD1168" s="86"/>
      <c r="JKE1168" s="86"/>
      <c r="JKF1168" s="86"/>
      <c r="JKG1168" s="86"/>
      <c r="JKH1168" s="86"/>
      <c r="JKI1168" s="86"/>
      <c r="JKJ1168" s="86"/>
      <c r="JKK1168" s="86"/>
      <c r="JKL1168" s="86"/>
      <c r="JKM1168" s="86"/>
      <c r="JKN1168" s="86"/>
      <c r="JKO1168" s="86"/>
      <c r="JKP1168" s="86"/>
      <c r="JKQ1168" s="86"/>
      <c r="JKR1168" s="86"/>
      <c r="JKS1168" s="86"/>
      <c r="JKT1168" s="86"/>
      <c r="JKU1168" s="86"/>
      <c r="JKV1168" s="86"/>
      <c r="JKW1168" s="86"/>
      <c r="JKX1168" s="86"/>
      <c r="JKY1168" s="86"/>
      <c r="JKZ1168" s="86"/>
      <c r="JLA1168" s="86"/>
      <c r="JLB1168" s="86"/>
      <c r="JLC1168" s="86"/>
      <c r="JLD1168" s="86"/>
      <c r="JLE1168" s="86"/>
      <c r="JLF1168" s="86"/>
      <c r="JLG1168" s="86"/>
      <c r="JLH1168" s="86"/>
      <c r="JLI1168" s="86"/>
      <c r="JLJ1168" s="86"/>
      <c r="JLK1168" s="86"/>
      <c r="JLL1168" s="86"/>
      <c r="JLM1168" s="86"/>
      <c r="JLN1168" s="86"/>
      <c r="JLO1168" s="86"/>
      <c r="JLP1168" s="86"/>
      <c r="JLQ1168" s="86"/>
      <c r="JLR1168" s="86"/>
      <c r="JLS1168" s="86"/>
      <c r="JLT1168" s="86"/>
      <c r="JLU1168" s="86"/>
      <c r="JLV1168" s="86"/>
      <c r="JLW1168" s="86"/>
      <c r="JLX1168" s="86"/>
      <c r="JLY1168" s="86"/>
      <c r="JLZ1168" s="86"/>
      <c r="JMA1168" s="86"/>
      <c r="JMB1168" s="86"/>
      <c r="JMC1168" s="86"/>
      <c r="JMD1168" s="86"/>
      <c r="JME1168" s="86"/>
      <c r="JMF1168" s="86"/>
      <c r="JMG1168" s="86"/>
      <c r="JMH1168" s="86"/>
      <c r="JMI1168" s="86"/>
      <c r="JMJ1168" s="86"/>
      <c r="JMK1168" s="86"/>
      <c r="JML1168" s="86"/>
      <c r="JMM1168" s="86"/>
      <c r="JMN1168" s="86"/>
      <c r="JMO1168" s="86"/>
      <c r="JMP1168" s="86"/>
      <c r="JMQ1168" s="86"/>
      <c r="JMR1168" s="86"/>
      <c r="JMS1168" s="86"/>
      <c r="JMT1168" s="86"/>
      <c r="JMU1168" s="86"/>
      <c r="JMV1168" s="86"/>
      <c r="JMW1168" s="86"/>
      <c r="JMX1168" s="86"/>
      <c r="JMY1168" s="86"/>
      <c r="JMZ1168" s="86"/>
      <c r="JNA1168" s="86"/>
      <c r="JNB1168" s="86"/>
      <c r="JNC1168" s="86"/>
      <c r="JND1168" s="86"/>
      <c r="JNE1168" s="86"/>
      <c r="JNF1168" s="86"/>
      <c r="JNG1168" s="86"/>
      <c r="JNH1168" s="86"/>
      <c r="JNI1168" s="86"/>
      <c r="JNJ1168" s="86"/>
      <c r="JNK1168" s="86"/>
      <c r="JNL1168" s="86"/>
      <c r="JNM1168" s="86"/>
      <c r="JNN1168" s="86"/>
      <c r="JNO1168" s="86"/>
      <c r="JNP1168" s="86"/>
      <c r="JNQ1168" s="86"/>
      <c r="JNR1168" s="86"/>
      <c r="JNS1168" s="86"/>
      <c r="JNT1168" s="86"/>
      <c r="JNU1168" s="86"/>
      <c r="JNV1168" s="86"/>
      <c r="JNW1168" s="86"/>
      <c r="JNX1168" s="86"/>
      <c r="JNY1168" s="86"/>
      <c r="JNZ1168" s="86"/>
      <c r="JOA1168" s="86"/>
      <c r="JOB1168" s="86"/>
      <c r="JOC1168" s="86"/>
      <c r="JOD1168" s="86"/>
      <c r="JOE1168" s="86"/>
      <c r="JOF1168" s="86"/>
      <c r="JOG1168" s="86"/>
      <c r="JOH1168" s="86"/>
      <c r="JOI1168" s="86"/>
      <c r="JOJ1168" s="86"/>
      <c r="JOK1168" s="86"/>
      <c r="JOL1168" s="86"/>
      <c r="JOM1168" s="86"/>
      <c r="JON1168" s="86"/>
      <c r="JOO1168" s="86"/>
      <c r="JOP1168" s="86"/>
      <c r="JOQ1168" s="86"/>
      <c r="JOR1168" s="86"/>
      <c r="JOS1168" s="86"/>
      <c r="JOT1168" s="86"/>
      <c r="JOU1168" s="86"/>
      <c r="JOV1168" s="86"/>
      <c r="JOW1168" s="86"/>
      <c r="JOX1168" s="86"/>
      <c r="JOY1168" s="86"/>
      <c r="JOZ1168" s="86"/>
      <c r="JPA1168" s="86"/>
      <c r="JPB1168" s="86"/>
      <c r="JPC1168" s="86"/>
      <c r="JPD1168" s="86"/>
      <c r="JPE1168" s="86"/>
      <c r="JPF1168" s="86"/>
      <c r="JPG1168" s="86"/>
      <c r="JPH1168" s="86"/>
      <c r="JPI1168" s="86"/>
      <c r="JPJ1168" s="86"/>
      <c r="JPK1168" s="86"/>
      <c r="JPL1168" s="86"/>
      <c r="JPM1168" s="86"/>
      <c r="JPN1168" s="86"/>
      <c r="JPO1168" s="86"/>
      <c r="JPP1168" s="86"/>
      <c r="JPQ1168" s="86"/>
      <c r="JPR1168" s="86"/>
      <c r="JPS1168" s="86"/>
      <c r="JPT1168" s="86"/>
      <c r="JPU1168" s="86"/>
      <c r="JPV1168" s="86"/>
      <c r="JPW1168" s="86"/>
      <c r="JPX1168" s="86"/>
      <c r="JPY1168" s="86"/>
      <c r="JPZ1168" s="86"/>
      <c r="JQA1168" s="86"/>
      <c r="JQB1168" s="86"/>
      <c r="JQC1168" s="86"/>
      <c r="JQD1168" s="86"/>
      <c r="JQE1168" s="86"/>
      <c r="JQF1168" s="86"/>
      <c r="JQG1168" s="86"/>
      <c r="JQH1168" s="86"/>
      <c r="JQI1168" s="86"/>
      <c r="JQJ1168" s="86"/>
      <c r="JQK1168" s="86"/>
      <c r="JQL1168" s="86"/>
      <c r="JQM1168" s="86"/>
      <c r="JQN1168" s="86"/>
      <c r="JQO1168" s="86"/>
      <c r="JQP1168" s="86"/>
      <c r="JQQ1168" s="86"/>
      <c r="JQR1168" s="86"/>
      <c r="JQS1168" s="86"/>
      <c r="JQT1168" s="86"/>
      <c r="JQU1168" s="86"/>
      <c r="JQV1168" s="86"/>
      <c r="JQW1168" s="86"/>
      <c r="JQX1168" s="86"/>
      <c r="JQY1168" s="86"/>
      <c r="JQZ1168" s="86"/>
      <c r="JRA1168" s="86"/>
      <c r="JRB1168" s="86"/>
      <c r="JRC1168" s="86"/>
      <c r="JRD1168" s="86"/>
      <c r="JRE1168" s="86"/>
      <c r="JRF1168" s="86"/>
      <c r="JRG1168" s="86"/>
      <c r="JRH1168" s="86"/>
      <c r="JRI1168" s="86"/>
      <c r="JRJ1168" s="86"/>
      <c r="JRK1168" s="86"/>
      <c r="JRL1168" s="86"/>
      <c r="JRM1168" s="86"/>
      <c r="JRN1168" s="86"/>
      <c r="JRO1168" s="86"/>
      <c r="JRP1168" s="86"/>
      <c r="JRQ1168" s="86"/>
      <c r="JRR1168" s="86"/>
      <c r="JRS1168" s="86"/>
      <c r="JRT1168" s="86"/>
      <c r="JRU1168" s="86"/>
      <c r="JRV1168" s="86"/>
      <c r="JRW1168" s="86"/>
      <c r="JRX1168" s="86"/>
      <c r="JRY1168" s="86"/>
      <c r="JRZ1168" s="86"/>
      <c r="JSA1168" s="86"/>
      <c r="JSB1168" s="86"/>
      <c r="JSC1168" s="86"/>
      <c r="JSD1168" s="86"/>
      <c r="JSE1168" s="86"/>
      <c r="JSF1168" s="86"/>
      <c r="JSG1168" s="86"/>
      <c r="JSH1168" s="86"/>
      <c r="JSI1168" s="86"/>
      <c r="JSJ1168" s="86"/>
      <c r="JSK1168" s="86"/>
      <c r="JSL1168" s="86"/>
      <c r="JSM1168" s="86"/>
      <c r="JSN1168" s="86"/>
      <c r="JSO1168" s="86"/>
      <c r="JSP1168" s="86"/>
      <c r="JSQ1168" s="86"/>
      <c r="JSR1168" s="86"/>
      <c r="JSS1168" s="86"/>
      <c r="JST1168" s="86"/>
      <c r="JSU1168" s="86"/>
      <c r="JSV1168" s="86"/>
      <c r="JSW1168" s="86"/>
      <c r="JSX1168" s="86"/>
      <c r="JSY1168" s="86"/>
      <c r="JSZ1168" s="86"/>
      <c r="JTA1168" s="86"/>
      <c r="JTB1168" s="86"/>
      <c r="JTC1168" s="86"/>
      <c r="JTD1168" s="86"/>
      <c r="JTE1168" s="86"/>
      <c r="JTF1168" s="86"/>
      <c r="JTG1168" s="86"/>
      <c r="JTH1168" s="86"/>
      <c r="JTI1168" s="86"/>
      <c r="JTJ1168" s="86"/>
      <c r="JTK1168" s="86"/>
      <c r="JTL1168" s="86"/>
      <c r="JTM1168" s="86"/>
      <c r="JTN1168" s="86"/>
      <c r="JTO1168" s="86"/>
      <c r="JTP1168" s="86"/>
      <c r="JTQ1168" s="86"/>
      <c r="JTR1168" s="86"/>
      <c r="JTS1168" s="86"/>
      <c r="JTT1168" s="86"/>
      <c r="JTU1168" s="86"/>
      <c r="JTV1168" s="86"/>
      <c r="JTW1168" s="86"/>
      <c r="JTX1168" s="86"/>
      <c r="JTY1168" s="86"/>
      <c r="JTZ1168" s="86"/>
      <c r="JUA1168" s="86"/>
      <c r="JUB1168" s="86"/>
      <c r="JUC1168" s="86"/>
      <c r="JUD1168" s="86"/>
      <c r="JUE1168" s="86"/>
      <c r="JUF1168" s="86"/>
      <c r="JUG1168" s="86"/>
      <c r="JUH1168" s="86"/>
      <c r="JUI1168" s="86"/>
      <c r="JUJ1168" s="86"/>
      <c r="JUK1168" s="86"/>
      <c r="JUL1168" s="86"/>
      <c r="JUM1168" s="86"/>
      <c r="JUN1168" s="86"/>
      <c r="JUO1168" s="86"/>
      <c r="JUP1168" s="86"/>
      <c r="JUQ1168" s="86"/>
      <c r="JUR1168" s="86"/>
      <c r="JUS1168" s="86"/>
      <c r="JUT1168" s="86"/>
      <c r="JUU1168" s="86"/>
      <c r="JUV1168" s="86"/>
      <c r="JUW1168" s="86"/>
      <c r="JUX1168" s="86"/>
      <c r="JUY1168" s="86"/>
      <c r="JUZ1168" s="86"/>
      <c r="JVA1168" s="86"/>
      <c r="JVB1168" s="86"/>
      <c r="JVC1168" s="86"/>
      <c r="JVD1168" s="86"/>
      <c r="JVE1168" s="86"/>
      <c r="JVF1168" s="86"/>
      <c r="JVG1168" s="86"/>
      <c r="JVH1168" s="86"/>
      <c r="JVI1168" s="86"/>
      <c r="JVJ1168" s="86"/>
      <c r="JVK1168" s="86"/>
      <c r="JVL1168" s="86"/>
      <c r="JVM1168" s="86"/>
      <c r="JVN1168" s="86"/>
      <c r="JVO1168" s="86"/>
      <c r="JVP1168" s="86"/>
      <c r="JVQ1168" s="86"/>
      <c r="JVR1168" s="86"/>
      <c r="JVS1168" s="86"/>
      <c r="JVT1168" s="86"/>
      <c r="JVU1168" s="86"/>
      <c r="JVV1168" s="86"/>
      <c r="JVW1168" s="86"/>
      <c r="JVX1168" s="86"/>
      <c r="JVY1168" s="86"/>
      <c r="JVZ1168" s="86"/>
      <c r="JWA1168" s="86"/>
      <c r="JWB1168" s="86"/>
      <c r="JWC1168" s="86"/>
      <c r="JWD1168" s="86"/>
      <c r="JWE1168" s="86"/>
      <c r="JWF1168" s="86"/>
      <c r="JWG1168" s="86"/>
      <c r="JWH1168" s="86"/>
      <c r="JWI1168" s="86"/>
      <c r="JWJ1168" s="86"/>
      <c r="JWK1168" s="86"/>
      <c r="JWL1168" s="86"/>
      <c r="JWM1168" s="86"/>
      <c r="JWN1168" s="86"/>
      <c r="JWO1168" s="86"/>
      <c r="JWP1168" s="86"/>
      <c r="JWQ1168" s="86"/>
      <c r="JWR1168" s="86"/>
      <c r="JWS1168" s="86"/>
      <c r="JWT1168" s="86"/>
      <c r="JWU1168" s="86"/>
      <c r="JWV1168" s="86"/>
      <c r="JWW1168" s="86"/>
      <c r="JWX1168" s="86"/>
      <c r="JWY1168" s="86"/>
      <c r="JWZ1168" s="86"/>
      <c r="JXA1168" s="86"/>
      <c r="JXB1168" s="86"/>
      <c r="JXC1168" s="86"/>
      <c r="JXD1168" s="86"/>
      <c r="JXE1168" s="86"/>
      <c r="JXF1168" s="86"/>
      <c r="JXG1168" s="86"/>
      <c r="JXH1168" s="86"/>
      <c r="JXI1168" s="86"/>
      <c r="JXJ1168" s="86"/>
      <c r="JXK1168" s="86"/>
      <c r="JXL1168" s="86"/>
      <c r="JXM1168" s="86"/>
      <c r="JXN1168" s="86"/>
      <c r="JXO1168" s="86"/>
      <c r="JXP1168" s="86"/>
      <c r="JXQ1168" s="86"/>
      <c r="JXR1168" s="86"/>
      <c r="JXS1168" s="86"/>
      <c r="JXT1168" s="86"/>
      <c r="JXU1168" s="86"/>
      <c r="JXV1168" s="86"/>
      <c r="JXW1168" s="86"/>
      <c r="JXX1168" s="86"/>
      <c r="JXY1168" s="86"/>
      <c r="JXZ1168" s="86"/>
      <c r="JYA1168" s="86"/>
      <c r="JYB1168" s="86"/>
      <c r="JYC1168" s="86"/>
      <c r="JYD1168" s="86"/>
      <c r="JYE1168" s="86"/>
      <c r="JYF1168" s="86"/>
      <c r="JYG1168" s="86"/>
      <c r="JYH1168" s="86"/>
      <c r="JYI1168" s="86"/>
      <c r="JYJ1168" s="86"/>
      <c r="JYK1168" s="86"/>
      <c r="JYL1168" s="86"/>
      <c r="JYM1168" s="86"/>
      <c r="JYN1168" s="86"/>
      <c r="JYO1168" s="86"/>
      <c r="JYP1168" s="86"/>
      <c r="JYQ1168" s="86"/>
      <c r="JYR1168" s="86"/>
      <c r="JYS1168" s="86"/>
      <c r="JYT1168" s="86"/>
      <c r="JYU1168" s="86"/>
      <c r="JYV1168" s="86"/>
      <c r="JYW1168" s="86"/>
      <c r="JYX1168" s="86"/>
      <c r="JYY1168" s="86"/>
      <c r="JYZ1168" s="86"/>
      <c r="JZA1168" s="86"/>
      <c r="JZB1168" s="86"/>
      <c r="JZC1168" s="86"/>
      <c r="JZD1168" s="86"/>
      <c r="JZE1168" s="86"/>
      <c r="JZF1168" s="86"/>
      <c r="JZG1168" s="86"/>
      <c r="JZH1168" s="86"/>
      <c r="JZI1168" s="86"/>
      <c r="JZJ1168" s="86"/>
      <c r="JZK1168" s="86"/>
      <c r="JZL1168" s="86"/>
      <c r="JZM1168" s="86"/>
      <c r="JZN1168" s="86"/>
      <c r="JZO1168" s="86"/>
      <c r="JZP1168" s="86"/>
      <c r="JZQ1168" s="86"/>
      <c r="JZR1168" s="86"/>
      <c r="JZS1168" s="86"/>
      <c r="JZT1168" s="86"/>
      <c r="JZU1168" s="86"/>
      <c r="JZV1168" s="86"/>
      <c r="JZW1168" s="86"/>
      <c r="JZX1168" s="86"/>
      <c r="JZY1168" s="86"/>
      <c r="JZZ1168" s="86"/>
      <c r="KAA1168" s="86"/>
      <c r="KAB1168" s="86"/>
      <c r="KAC1168" s="86"/>
      <c r="KAD1168" s="86"/>
      <c r="KAE1168" s="86"/>
      <c r="KAF1168" s="86"/>
      <c r="KAG1168" s="86"/>
      <c r="KAH1168" s="86"/>
      <c r="KAI1168" s="86"/>
      <c r="KAJ1168" s="86"/>
      <c r="KAK1168" s="86"/>
      <c r="KAL1168" s="86"/>
      <c r="KAM1168" s="86"/>
      <c r="KAN1168" s="86"/>
      <c r="KAO1168" s="86"/>
      <c r="KAP1168" s="86"/>
      <c r="KAQ1168" s="86"/>
      <c r="KAR1168" s="86"/>
      <c r="KAS1168" s="86"/>
      <c r="KAT1168" s="86"/>
      <c r="KAU1168" s="86"/>
      <c r="KAV1168" s="86"/>
      <c r="KAW1168" s="86"/>
      <c r="KAX1168" s="86"/>
      <c r="KAY1168" s="86"/>
      <c r="KAZ1168" s="86"/>
      <c r="KBA1168" s="86"/>
      <c r="KBB1168" s="86"/>
      <c r="KBC1168" s="86"/>
      <c r="KBD1168" s="86"/>
      <c r="KBE1168" s="86"/>
      <c r="KBF1168" s="86"/>
      <c r="KBG1168" s="86"/>
      <c r="KBH1168" s="86"/>
      <c r="KBI1168" s="86"/>
      <c r="KBJ1168" s="86"/>
      <c r="KBK1168" s="86"/>
      <c r="KBL1168" s="86"/>
      <c r="KBM1168" s="86"/>
      <c r="KBN1168" s="86"/>
      <c r="KBO1168" s="86"/>
      <c r="KBP1168" s="86"/>
      <c r="KBQ1168" s="86"/>
      <c r="KBR1168" s="86"/>
      <c r="KBS1168" s="86"/>
      <c r="KBT1168" s="86"/>
      <c r="KBU1168" s="86"/>
      <c r="KBV1168" s="86"/>
      <c r="KBW1168" s="86"/>
      <c r="KBX1168" s="86"/>
      <c r="KBY1168" s="86"/>
      <c r="KBZ1168" s="86"/>
      <c r="KCA1168" s="86"/>
      <c r="KCB1168" s="86"/>
      <c r="KCC1168" s="86"/>
      <c r="KCD1168" s="86"/>
      <c r="KCE1168" s="86"/>
      <c r="KCF1168" s="86"/>
      <c r="KCG1168" s="86"/>
      <c r="KCH1168" s="86"/>
      <c r="KCI1168" s="86"/>
      <c r="KCJ1168" s="86"/>
      <c r="KCK1168" s="86"/>
      <c r="KCL1168" s="86"/>
      <c r="KCM1168" s="86"/>
      <c r="KCN1168" s="86"/>
      <c r="KCO1168" s="86"/>
      <c r="KCP1168" s="86"/>
      <c r="KCQ1168" s="86"/>
      <c r="KCR1168" s="86"/>
      <c r="KCS1168" s="86"/>
      <c r="KCT1168" s="86"/>
      <c r="KCU1168" s="86"/>
      <c r="KCV1168" s="86"/>
      <c r="KCW1168" s="86"/>
      <c r="KCX1168" s="86"/>
      <c r="KCY1168" s="86"/>
      <c r="KCZ1168" s="86"/>
      <c r="KDA1168" s="86"/>
      <c r="KDB1168" s="86"/>
      <c r="KDC1168" s="86"/>
      <c r="KDD1168" s="86"/>
      <c r="KDE1168" s="86"/>
      <c r="KDF1168" s="86"/>
      <c r="KDG1168" s="86"/>
      <c r="KDH1168" s="86"/>
      <c r="KDI1168" s="86"/>
      <c r="KDJ1168" s="86"/>
      <c r="KDK1168" s="86"/>
      <c r="KDL1168" s="86"/>
      <c r="KDM1168" s="86"/>
      <c r="KDN1168" s="86"/>
      <c r="KDO1168" s="86"/>
      <c r="KDP1168" s="86"/>
      <c r="KDQ1168" s="86"/>
      <c r="KDR1168" s="86"/>
      <c r="KDS1168" s="86"/>
      <c r="KDT1168" s="86"/>
      <c r="KDU1168" s="86"/>
      <c r="KDV1168" s="86"/>
      <c r="KDW1168" s="86"/>
      <c r="KDX1168" s="86"/>
      <c r="KDY1168" s="86"/>
      <c r="KDZ1168" s="86"/>
      <c r="KEA1168" s="86"/>
      <c r="KEB1168" s="86"/>
      <c r="KEC1168" s="86"/>
      <c r="KED1168" s="86"/>
      <c r="KEE1168" s="86"/>
      <c r="KEF1168" s="86"/>
      <c r="KEG1168" s="86"/>
      <c r="KEH1168" s="86"/>
      <c r="KEI1168" s="86"/>
      <c r="KEJ1168" s="86"/>
      <c r="KEK1168" s="86"/>
      <c r="KEL1168" s="86"/>
      <c r="KEM1168" s="86"/>
      <c r="KEN1168" s="86"/>
      <c r="KEO1168" s="86"/>
      <c r="KEP1168" s="86"/>
      <c r="KEQ1168" s="86"/>
      <c r="KER1168" s="86"/>
      <c r="KES1168" s="86"/>
      <c r="KET1168" s="86"/>
      <c r="KEU1168" s="86"/>
      <c r="KEV1168" s="86"/>
      <c r="KEW1168" s="86"/>
      <c r="KEX1168" s="86"/>
      <c r="KEY1168" s="86"/>
      <c r="KEZ1168" s="86"/>
      <c r="KFA1168" s="86"/>
      <c r="KFB1168" s="86"/>
      <c r="KFC1168" s="86"/>
      <c r="KFD1168" s="86"/>
      <c r="KFE1168" s="86"/>
      <c r="KFF1168" s="86"/>
      <c r="KFG1168" s="86"/>
      <c r="KFH1168" s="86"/>
      <c r="KFI1168" s="86"/>
      <c r="KFJ1168" s="86"/>
      <c r="KFK1168" s="86"/>
      <c r="KFL1168" s="86"/>
      <c r="KFM1168" s="86"/>
      <c r="KFN1168" s="86"/>
      <c r="KFO1168" s="86"/>
      <c r="KFP1168" s="86"/>
      <c r="KFQ1168" s="86"/>
      <c r="KFR1168" s="86"/>
      <c r="KFS1168" s="86"/>
      <c r="KFT1168" s="86"/>
      <c r="KFU1168" s="86"/>
      <c r="KFV1168" s="86"/>
      <c r="KFW1168" s="86"/>
      <c r="KFX1168" s="86"/>
      <c r="KFY1168" s="86"/>
      <c r="KFZ1168" s="86"/>
      <c r="KGA1168" s="86"/>
      <c r="KGB1168" s="86"/>
      <c r="KGC1168" s="86"/>
      <c r="KGD1168" s="86"/>
      <c r="KGE1168" s="86"/>
      <c r="KGF1168" s="86"/>
      <c r="KGG1168" s="86"/>
      <c r="KGH1168" s="86"/>
      <c r="KGI1168" s="86"/>
      <c r="KGJ1168" s="86"/>
      <c r="KGK1168" s="86"/>
      <c r="KGL1168" s="86"/>
      <c r="KGM1168" s="86"/>
      <c r="KGN1168" s="86"/>
      <c r="KGO1168" s="86"/>
      <c r="KGP1168" s="86"/>
      <c r="KGQ1168" s="86"/>
      <c r="KGR1168" s="86"/>
      <c r="KGS1168" s="86"/>
      <c r="KGT1168" s="86"/>
      <c r="KGU1168" s="86"/>
      <c r="KGV1168" s="86"/>
      <c r="KGW1168" s="86"/>
      <c r="KGX1168" s="86"/>
      <c r="KGY1168" s="86"/>
      <c r="KGZ1168" s="86"/>
      <c r="KHA1168" s="86"/>
      <c r="KHB1168" s="86"/>
      <c r="KHC1168" s="86"/>
      <c r="KHD1168" s="86"/>
      <c r="KHE1168" s="86"/>
      <c r="KHF1168" s="86"/>
      <c r="KHG1168" s="86"/>
      <c r="KHH1168" s="86"/>
      <c r="KHI1168" s="86"/>
      <c r="KHJ1168" s="86"/>
      <c r="KHK1168" s="86"/>
      <c r="KHL1168" s="86"/>
      <c r="KHM1168" s="86"/>
      <c r="KHN1168" s="86"/>
      <c r="KHO1168" s="86"/>
      <c r="KHP1168" s="86"/>
      <c r="KHQ1168" s="86"/>
      <c r="KHR1168" s="86"/>
      <c r="KHS1168" s="86"/>
      <c r="KHT1168" s="86"/>
      <c r="KHU1168" s="86"/>
      <c r="KHV1168" s="86"/>
      <c r="KHW1168" s="86"/>
      <c r="KHX1168" s="86"/>
      <c r="KHY1168" s="86"/>
      <c r="KHZ1168" s="86"/>
      <c r="KIA1168" s="86"/>
      <c r="KIB1168" s="86"/>
      <c r="KIC1168" s="86"/>
      <c r="KID1168" s="86"/>
      <c r="KIE1168" s="86"/>
      <c r="KIF1168" s="86"/>
      <c r="KIG1168" s="86"/>
      <c r="KIH1168" s="86"/>
      <c r="KII1168" s="86"/>
      <c r="KIJ1168" s="86"/>
      <c r="KIK1168" s="86"/>
      <c r="KIL1168" s="86"/>
      <c r="KIM1168" s="86"/>
      <c r="KIN1168" s="86"/>
      <c r="KIO1168" s="86"/>
      <c r="KIP1168" s="86"/>
      <c r="KIQ1168" s="86"/>
      <c r="KIR1168" s="86"/>
      <c r="KIS1168" s="86"/>
      <c r="KIT1168" s="86"/>
      <c r="KIU1168" s="86"/>
      <c r="KIV1168" s="86"/>
      <c r="KIW1168" s="86"/>
      <c r="KIX1168" s="86"/>
      <c r="KIY1168" s="86"/>
      <c r="KIZ1168" s="86"/>
      <c r="KJA1168" s="86"/>
      <c r="KJB1168" s="86"/>
      <c r="KJC1168" s="86"/>
      <c r="KJD1168" s="86"/>
      <c r="KJE1168" s="86"/>
      <c r="KJF1168" s="86"/>
      <c r="KJG1168" s="86"/>
      <c r="KJH1168" s="86"/>
      <c r="KJI1168" s="86"/>
      <c r="KJJ1168" s="86"/>
      <c r="KJK1168" s="86"/>
      <c r="KJL1168" s="86"/>
      <c r="KJM1168" s="86"/>
      <c r="KJN1168" s="86"/>
      <c r="KJO1168" s="86"/>
      <c r="KJP1168" s="86"/>
      <c r="KJQ1168" s="86"/>
      <c r="KJR1168" s="86"/>
      <c r="KJS1168" s="86"/>
      <c r="KJT1168" s="86"/>
      <c r="KJU1168" s="86"/>
      <c r="KJV1168" s="86"/>
      <c r="KJW1168" s="86"/>
      <c r="KJX1168" s="86"/>
      <c r="KJY1168" s="86"/>
      <c r="KJZ1168" s="86"/>
      <c r="KKA1168" s="86"/>
      <c r="KKB1168" s="86"/>
      <c r="KKC1168" s="86"/>
      <c r="KKD1168" s="86"/>
      <c r="KKE1168" s="86"/>
      <c r="KKF1168" s="86"/>
      <c r="KKG1168" s="86"/>
      <c r="KKH1168" s="86"/>
      <c r="KKI1168" s="86"/>
      <c r="KKJ1168" s="86"/>
      <c r="KKK1168" s="86"/>
      <c r="KKL1168" s="86"/>
      <c r="KKM1168" s="86"/>
      <c r="KKN1168" s="86"/>
      <c r="KKO1168" s="86"/>
      <c r="KKP1168" s="86"/>
      <c r="KKQ1168" s="86"/>
      <c r="KKR1168" s="86"/>
      <c r="KKS1168" s="86"/>
      <c r="KKT1168" s="86"/>
      <c r="KKU1168" s="86"/>
      <c r="KKV1168" s="86"/>
      <c r="KKW1168" s="86"/>
      <c r="KKX1168" s="86"/>
      <c r="KKY1168" s="86"/>
      <c r="KKZ1168" s="86"/>
      <c r="KLA1168" s="86"/>
      <c r="KLB1168" s="86"/>
      <c r="KLC1168" s="86"/>
      <c r="KLD1168" s="86"/>
      <c r="KLE1168" s="86"/>
      <c r="KLF1168" s="86"/>
      <c r="KLG1168" s="86"/>
      <c r="KLH1168" s="86"/>
      <c r="KLI1168" s="86"/>
      <c r="KLJ1168" s="86"/>
      <c r="KLK1168" s="86"/>
      <c r="KLL1168" s="86"/>
      <c r="KLM1168" s="86"/>
      <c r="KLN1168" s="86"/>
      <c r="KLO1168" s="86"/>
      <c r="KLP1168" s="86"/>
      <c r="KLQ1168" s="86"/>
      <c r="KLR1168" s="86"/>
      <c r="KLS1168" s="86"/>
      <c r="KLT1168" s="86"/>
      <c r="KLU1168" s="86"/>
      <c r="KLV1168" s="86"/>
      <c r="KLW1168" s="86"/>
      <c r="KLX1168" s="86"/>
      <c r="KLY1168" s="86"/>
      <c r="KLZ1168" s="86"/>
      <c r="KMA1168" s="86"/>
      <c r="KMB1168" s="86"/>
      <c r="KMC1168" s="86"/>
      <c r="KMD1168" s="86"/>
      <c r="KME1168" s="86"/>
      <c r="KMF1168" s="86"/>
      <c r="KMG1168" s="86"/>
      <c r="KMH1168" s="86"/>
      <c r="KMI1168" s="86"/>
      <c r="KMJ1168" s="86"/>
      <c r="KMK1168" s="86"/>
      <c r="KML1168" s="86"/>
      <c r="KMM1168" s="86"/>
      <c r="KMN1168" s="86"/>
      <c r="KMO1168" s="86"/>
      <c r="KMP1168" s="86"/>
      <c r="KMQ1168" s="86"/>
      <c r="KMR1168" s="86"/>
      <c r="KMS1168" s="86"/>
      <c r="KMT1168" s="86"/>
      <c r="KMU1168" s="86"/>
      <c r="KMV1168" s="86"/>
      <c r="KMW1168" s="86"/>
      <c r="KMX1168" s="86"/>
      <c r="KMY1168" s="86"/>
      <c r="KMZ1168" s="86"/>
      <c r="KNA1168" s="86"/>
      <c r="KNB1168" s="86"/>
      <c r="KNC1168" s="86"/>
      <c r="KND1168" s="86"/>
      <c r="KNE1168" s="86"/>
      <c r="KNF1168" s="86"/>
      <c r="KNG1168" s="86"/>
      <c r="KNH1168" s="86"/>
      <c r="KNI1168" s="86"/>
      <c r="KNJ1168" s="86"/>
      <c r="KNK1168" s="86"/>
      <c r="KNL1168" s="86"/>
      <c r="KNM1168" s="86"/>
      <c r="KNN1168" s="86"/>
      <c r="KNO1168" s="86"/>
      <c r="KNP1168" s="86"/>
      <c r="KNQ1168" s="86"/>
      <c r="KNR1168" s="86"/>
      <c r="KNS1168" s="86"/>
      <c r="KNT1168" s="86"/>
      <c r="KNU1168" s="86"/>
      <c r="KNV1168" s="86"/>
      <c r="KNW1168" s="86"/>
      <c r="KNX1168" s="86"/>
      <c r="KNY1168" s="86"/>
      <c r="KNZ1168" s="86"/>
      <c r="KOA1168" s="86"/>
      <c r="KOB1168" s="86"/>
      <c r="KOC1168" s="86"/>
      <c r="KOD1168" s="86"/>
      <c r="KOE1168" s="86"/>
      <c r="KOF1168" s="86"/>
      <c r="KOG1168" s="86"/>
      <c r="KOH1168" s="86"/>
      <c r="KOI1168" s="86"/>
      <c r="KOJ1168" s="86"/>
      <c r="KOK1168" s="86"/>
      <c r="KOL1168" s="86"/>
      <c r="KOM1168" s="86"/>
      <c r="KON1168" s="86"/>
      <c r="KOO1168" s="86"/>
      <c r="KOP1168" s="86"/>
      <c r="KOQ1168" s="86"/>
      <c r="KOR1168" s="86"/>
      <c r="KOS1168" s="86"/>
      <c r="KOT1168" s="86"/>
      <c r="KOU1168" s="86"/>
      <c r="KOV1168" s="86"/>
      <c r="KOW1168" s="86"/>
      <c r="KOX1168" s="86"/>
      <c r="KOY1168" s="86"/>
      <c r="KOZ1168" s="86"/>
      <c r="KPA1168" s="86"/>
      <c r="KPB1168" s="86"/>
      <c r="KPC1168" s="86"/>
      <c r="KPD1168" s="86"/>
      <c r="KPE1168" s="86"/>
      <c r="KPF1168" s="86"/>
      <c r="KPG1168" s="86"/>
      <c r="KPH1168" s="86"/>
      <c r="KPI1168" s="86"/>
      <c r="KPJ1168" s="86"/>
      <c r="KPK1168" s="86"/>
      <c r="KPL1168" s="86"/>
      <c r="KPM1168" s="86"/>
      <c r="KPN1168" s="86"/>
      <c r="KPO1168" s="86"/>
      <c r="KPP1168" s="86"/>
      <c r="KPQ1168" s="86"/>
      <c r="KPR1168" s="86"/>
      <c r="KPS1168" s="86"/>
      <c r="KPT1168" s="86"/>
      <c r="KPU1168" s="86"/>
      <c r="KPV1168" s="86"/>
      <c r="KPW1168" s="86"/>
      <c r="KPX1168" s="86"/>
      <c r="KPY1168" s="86"/>
      <c r="KPZ1168" s="86"/>
      <c r="KQA1168" s="86"/>
      <c r="KQB1168" s="86"/>
      <c r="KQC1168" s="86"/>
      <c r="KQD1168" s="86"/>
      <c r="KQE1168" s="86"/>
      <c r="KQF1168" s="86"/>
      <c r="KQG1168" s="86"/>
      <c r="KQH1168" s="86"/>
      <c r="KQI1168" s="86"/>
      <c r="KQJ1168" s="86"/>
      <c r="KQK1168" s="86"/>
      <c r="KQL1168" s="86"/>
      <c r="KQM1168" s="86"/>
      <c r="KQN1168" s="86"/>
      <c r="KQO1168" s="86"/>
      <c r="KQP1168" s="86"/>
      <c r="KQQ1168" s="86"/>
      <c r="KQR1168" s="86"/>
      <c r="KQS1168" s="86"/>
      <c r="KQT1168" s="86"/>
      <c r="KQU1168" s="86"/>
      <c r="KQV1168" s="86"/>
      <c r="KQW1168" s="86"/>
      <c r="KQX1168" s="86"/>
      <c r="KQY1168" s="86"/>
      <c r="KQZ1168" s="86"/>
      <c r="KRA1168" s="86"/>
      <c r="KRB1168" s="86"/>
      <c r="KRC1168" s="86"/>
      <c r="KRD1168" s="86"/>
      <c r="KRE1168" s="86"/>
      <c r="KRF1168" s="86"/>
      <c r="KRG1168" s="86"/>
      <c r="KRH1168" s="86"/>
      <c r="KRI1168" s="86"/>
      <c r="KRJ1168" s="86"/>
      <c r="KRK1168" s="86"/>
      <c r="KRL1168" s="86"/>
      <c r="KRM1168" s="86"/>
      <c r="KRN1168" s="86"/>
      <c r="KRO1168" s="86"/>
      <c r="KRP1168" s="86"/>
      <c r="KRQ1168" s="86"/>
      <c r="KRR1168" s="86"/>
      <c r="KRS1168" s="86"/>
      <c r="KRT1168" s="86"/>
      <c r="KRU1168" s="86"/>
      <c r="KRV1168" s="86"/>
      <c r="KRW1168" s="86"/>
      <c r="KRX1168" s="86"/>
      <c r="KRY1168" s="86"/>
      <c r="KRZ1168" s="86"/>
      <c r="KSA1168" s="86"/>
      <c r="KSB1168" s="86"/>
      <c r="KSC1168" s="86"/>
      <c r="KSD1168" s="86"/>
      <c r="KSE1168" s="86"/>
      <c r="KSF1168" s="86"/>
      <c r="KSG1168" s="86"/>
      <c r="KSH1168" s="86"/>
      <c r="KSI1168" s="86"/>
      <c r="KSJ1168" s="86"/>
      <c r="KSK1168" s="86"/>
      <c r="KSL1168" s="86"/>
      <c r="KSM1168" s="86"/>
      <c r="KSN1168" s="86"/>
      <c r="KSO1168" s="86"/>
      <c r="KSP1168" s="86"/>
      <c r="KSQ1168" s="86"/>
      <c r="KSR1168" s="86"/>
      <c r="KSS1168" s="86"/>
      <c r="KST1168" s="86"/>
      <c r="KSU1168" s="86"/>
      <c r="KSV1168" s="86"/>
      <c r="KSW1168" s="86"/>
      <c r="KSX1168" s="86"/>
      <c r="KSY1168" s="86"/>
      <c r="KSZ1168" s="86"/>
      <c r="KTA1168" s="86"/>
      <c r="KTB1168" s="86"/>
      <c r="KTC1168" s="86"/>
      <c r="KTD1168" s="86"/>
      <c r="KTE1168" s="86"/>
      <c r="KTF1168" s="86"/>
      <c r="KTG1168" s="86"/>
      <c r="KTH1168" s="86"/>
      <c r="KTI1168" s="86"/>
      <c r="KTJ1168" s="86"/>
      <c r="KTK1168" s="86"/>
      <c r="KTL1168" s="86"/>
      <c r="KTM1168" s="86"/>
      <c r="KTN1168" s="86"/>
      <c r="KTO1168" s="86"/>
      <c r="KTP1168" s="86"/>
      <c r="KTQ1168" s="86"/>
      <c r="KTR1168" s="86"/>
      <c r="KTS1168" s="86"/>
      <c r="KTT1168" s="86"/>
      <c r="KTU1168" s="86"/>
      <c r="KTV1168" s="86"/>
      <c r="KTW1168" s="86"/>
      <c r="KTX1168" s="86"/>
      <c r="KTY1168" s="86"/>
      <c r="KTZ1168" s="86"/>
      <c r="KUA1168" s="86"/>
      <c r="KUB1168" s="86"/>
      <c r="KUC1168" s="86"/>
      <c r="KUD1168" s="86"/>
      <c r="KUE1168" s="86"/>
      <c r="KUF1168" s="86"/>
      <c r="KUG1168" s="86"/>
      <c r="KUH1168" s="86"/>
      <c r="KUI1168" s="86"/>
      <c r="KUJ1168" s="86"/>
      <c r="KUK1168" s="86"/>
      <c r="KUL1168" s="86"/>
      <c r="KUM1168" s="86"/>
      <c r="KUN1168" s="86"/>
      <c r="KUO1168" s="86"/>
      <c r="KUP1168" s="86"/>
      <c r="KUQ1168" s="86"/>
      <c r="KUR1168" s="86"/>
      <c r="KUS1168" s="86"/>
      <c r="KUT1168" s="86"/>
      <c r="KUU1168" s="86"/>
      <c r="KUV1168" s="86"/>
      <c r="KUW1168" s="86"/>
      <c r="KUX1168" s="86"/>
      <c r="KUY1168" s="86"/>
      <c r="KUZ1168" s="86"/>
      <c r="KVA1168" s="86"/>
      <c r="KVB1168" s="86"/>
      <c r="KVC1168" s="86"/>
      <c r="KVD1168" s="86"/>
      <c r="KVE1168" s="86"/>
      <c r="KVF1168" s="86"/>
      <c r="KVG1168" s="86"/>
      <c r="KVH1168" s="86"/>
      <c r="KVI1168" s="86"/>
      <c r="KVJ1168" s="86"/>
      <c r="KVK1168" s="86"/>
      <c r="KVL1168" s="86"/>
      <c r="KVM1168" s="86"/>
      <c r="KVN1168" s="86"/>
      <c r="KVO1168" s="86"/>
      <c r="KVP1168" s="86"/>
      <c r="KVQ1168" s="86"/>
      <c r="KVR1168" s="86"/>
      <c r="KVS1168" s="86"/>
      <c r="KVT1168" s="86"/>
      <c r="KVU1168" s="86"/>
      <c r="KVV1168" s="86"/>
      <c r="KVW1168" s="86"/>
      <c r="KVX1168" s="86"/>
      <c r="KVY1168" s="86"/>
      <c r="KVZ1168" s="86"/>
      <c r="KWA1168" s="86"/>
      <c r="KWB1168" s="86"/>
      <c r="KWC1168" s="86"/>
      <c r="KWD1168" s="86"/>
      <c r="KWE1168" s="86"/>
      <c r="KWF1168" s="86"/>
      <c r="KWG1168" s="86"/>
      <c r="KWH1168" s="86"/>
      <c r="KWI1168" s="86"/>
      <c r="KWJ1168" s="86"/>
      <c r="KWK1168" s="86"/>
      <c r="KWL1168" s="86"/>
      <c r="KWM1168" s="86"/>
      <c r="KWN1168" s="86"/>
      <c r="KWO1168" s="86"/>
      <c r="KWP1168" s="86"/>
      <c r="KWQ1168" s="86"/>
      <c r="KWR1168" s="86"/>
      <c r="KWS1168" s="86"/>
      <c r="KWT1168" s="86"/>
      <c r="KWU1168" s="86"/>
      <c r="KWV1168" s="86"/>
      <c r="KWW1168" s="86"/>
      <c r="KWX1168" s="86"/>
      <c r="KWY1168" s="86"/>
      <c r="KWZ1168" s="86"/>
      <c r="KXA1168" s="86"/>
      <c r="KXB1168" s="86"/>
      <c r="KXC1168" s="86"/>
      <c r="KXD1168" s="86"/>
      <c r="KXE1168" s="86"/>
      <c r="KXF1168" s="86"/>
      <c r="KXG1168" s="86"/>
      <c r="KXH1168" s="86"/>
      <c r="KXI1168" s="86"/>
      <c r="KXJ1168" s="86"/>
      <c r="KXK1168" s="86"/>
      <c r="KXL1168" s="86"/>
      <c r="KXM1168" s="86"/>
      <c r="KXN1168" s="86"/>
      <c r="KXO1168" s="86"/>
      <c r="KXP1168" s="86"/>
      <c r="KXQ1168" s="86"/>
      <c r="KXR1168" s="86"/>
      <c r="KXS1168" s="86"/>
      <c r="KXT1168" s="86"/>
      <c r="KXU1168" s="86"/>
      <c r="KXV1168" s="86"/>
      <c r="KXW1168" s="86"/>
      <c r="KXX1168" s="86"/>
      <c r="KXY1168" s="86"/>
      <c r="KXZ1168" s="86"/>
      <c r="KYA1168" s="86"/>
      <c r="KYB1168" s="86"/>
      <c r="KYC1168" s="86"/>
      <c r="KYD1168" s="86"/>
      <c r="KYE1168" s="86"/>
      <c r="KYF1168" s="86"/>
      <c r="KYG1168" s="86"/>
      <c r="KYH1168" s="86"/>
      <c r="KYI1168" s="86"/>
      <c r="KYJ1168" s="86"/>
      <c r="KYK1168" s="86"/>
      <c r="KYL1168" s="86"/>
      <c r="KYM1168" s="86"/>
      <c r="KYN1168" s="86"/>
      <c r="KYO1168" s="86"/>
      <c r="KYP1168" s="86"/>
      <c r="KYQ1168" s="86"/>
      <c r="KYR1168" s="86"/>
      <c r="KYS1168" s="86"/>
      <c r="KYT1168" s="86"/>
      <c r="KYU1168" s="86"/>
      <c r="KYV1168" s="86"/>
      <c r="KYW1168" s="86"/>
      <c r="KYX1168" s="86"/>
      <c r="KYY1168" s="86"/>
      <c r="KYZ1168" s="86"/>
      <c r="KZA1168" s="86"/>
      <c r="KZB1168" s="86"/>
      <c r="KZC1168" s="86"/>
      <c r="KZD1168" s="86"/>
      <c r="KZE1168" s="86"/>
      <c r="KZF1168" s="86"/>
      <c r="KZG1168" s="86"/>
      <c r="KZH1168" s="86"/>
      <c r="KZI1168" s="86"/>
      <c r="KZJ1168" s="86"/>
      <c r="KZK1168" s="86"/>
      <c r="KZL1168" s="86"/>
      <c r="KZM1168" s="86"/>
      <c r="KZN1168" s="86"/>
      <c r="KZO1168" s="86"/>
      <c r="KZP1168" s="86"/>
      <c r="KZQ1168" s="86"/>
      <c r="KZR1168" s="86"/>
      <c r="KZS1168" s="86"/>
      <c r="KZT1168" s="86"/>
      <c r="KZU1168" s="86"/>
      <c r="KZV1168" s="86"/>
      <c r="KZW1168" s="86"/>
      <c r="KZX1168" s="86"/>
      <c r="KZY1168" s="86"/>
      <c r="KZZ1168" s="86"/>
      <c r="LAA1168" s="86"/>
      <c r="LAB1168" s="86"/>
      <c r="LAC1168" s="86"/>
      <c r="LAD1168" s="86"/>
      <c r="LAE1168" s="86"/>
      <c r="LAF1168" s="86"/>
      <c r="LAG1168" s="86"/>
      <c r="LAH1168" s="86"/>
      <c r="LAI1168" s="86"/>
      <c r="LAJ1168" s="86"/>
      <c r="LAK1168" s="86"/>
      <c r="LAL1168" s="86"/>
      <c r="LAM1168" s="86"/>
      <c r="LAN1168" s="86"/>
      <c r="LAO1168" s="86"/>
      <c r="LAP1168" s="86"/>
      <c r="LAQ1168" s="86"/>
      <c r="LAR1168" s="86"/>
      <c r="LAS1168" s="86"/>
      <c r="LAT1168" s="86"/>
      <c r="LAU1168" s="86"/>
      <c r="LAV1168" s="86"/>
      <c r="LAW1168" s="86"/>
      <c r="LAX1168" s="86"/>
      <c r="LAY1168" s="86"/>
      <c r="LAZ1168" s="86"/>
      <c r="LBA1168" s="86"/>
      <c r="LBB1168" s="86"/>
      <c r="LBC1168" s="86"/>
      <c r="LBD1168" s="86"/>
      <c r="LBE1168" s="86"/>
      <c r="LBF1168" s="86"/>
      <c r="LBG1168" s="86"/>
      <c r="LBH1168" s="86"/>
      <c r="LBI1168" s="86"/>
      <c r="LBJ1168" s="86"/>
      <c r="LBK1168" s="86"/>
      <c r="LBL1168" s="86"/>
      <c r="LBM1168" s="86"/>
      <c r="LBN1168" s="86"/>
      <c r="LBO1168" s="86"/>
      <c r="LBP1168" s="86"/>
      <c r="LBQ1168" s="86"/>
      <c r="LBR1168" s="86"/>
      <c r="LBS1168" s="86"/>
      <c r="LBT1168" s="86"/>
      <c r="LBU1168" s="86"/>
      <c r="LBV1168" s="86"/>
      <c r="LBW1168" s="86"/>
      <c r="LBX1168" s="86"/>
      <c r="LBY1168" s="86"/>
      <c r="LBZ1168" s="86"/>
      <c r="LCA1168" s="86"/>
      <c r="LCB1168" s="86"/>
      <c r="LCC1168" s="86"/>
      <c r="LCD1168" s="86"/>
      <c r="LCE1168" s="86"/>
      <c r="LCF1168" s="86"/>
      <c r="LCG1168" s="86"/>
      <c r="LCH1168" s="86"/>
      <c r="LCI1168" s="86"/>
      <c r="LCJ1168" s="86"/>
      <c r="LCK1168" s="86"/>
      <c r="LCL1168" s="86"/>
      <c r="LCM1168" s="86"/>
      <c r="LCN1168" s="86"/>
      <c r="LCO1168" s="86"/>
      <c r="LCP1168" s="86"/>
      <c r="LCQ1168" s="86"/>
      <c r="LCR1168" s="86"/>
      <c r="LCS1168" s="86"/>
      <c r="LCT1168" s="86"/>
      <c r="LCU1168" s="86"/>
      <c r="LCV1168" s="86"/>
      <c r="LCW1168" s="86"/>
      <c r="LCX1168" s="86"/>
      <c r="LCY1168" s="86"/>
      <c r="LCZ1168" s="86"/>
      <c r="LDA1168" s="86"/>
      <c r="LDB1168" s="86"/>
      <c r="LDC1168" s="86"/>
      <c r="LDD1168" s="86"/>
      <c r="LDE1168" s="86"/>
      <c r="LDF1168" s="86"/>
      <c r="LDG1168" s="86"/>
      <c r="LDH1168" s="86"/>
      <c r="LDI1168" s="86"/>
      <c r="LDJ1168" s="86"/>
      <c r="LDK1168" s="86"/>
      <c r="LDL1168" s="86"/>
      <c r="LDM1168" s="86"/>
      <c r="LDN1168" s="86"/>
      <c r="LDO1168" s="86"/>
      <c r="LDP1168" s="86"/>
      <c r="LDQ1168" s="86"/>
      <c r="LDR1168" s="86"/>
      <c r="LDS1168" s="86"/>
      <c r="LDT1168" s="86"/>
      <c r="LDU1168" s="86"/>
      <c r="LDV1168" s="86"/>
      <c r="LDW1168" s="86"/>
      <c r="LDX1168" s="86"/>
      <c r="LDY1168" s="86"/>
      <c r="LDZ1168" s="86"/>
      <c r="LEA1168" s="86"/>
      <c r="LEB1168" s="86"/>
      <c r="LEC1168" s="86"/>
      <c r="LED1168" s="86"/>
      <c r="LEE1168" s="86"/>
      <c r="LEF1168" s="86"/>
      <c r="LEG1168" s="86"/>
      <c r="LEH1168" s="86"/>
      <c r="LEI1168" s="86"/>
      <c r="LEJ1168" s="86"/>
      <c r="LEK1168" s="86"/>
      <c r="LEL1168" s="86"/>
      <c r="LEM1168" s="86"/>
      <c r="LEN1168" s="86"/>
      <c r="LEO1168" s="86"/>
      <c r="LEP1168" s="86"/>
      <c r="LEQ1168" s="86"/>
      <c r="LER1168" s="86"/>
      <c r="LES1168" s="86"/>
      <c r="LET1168" s="86"/>
      <c r="LEU1168" s="86"/>
      <c r="LEV1168" s="86"/>
      <c r="LEW1168" s="86"/>
      <c r="LEX1168" s="86"/>
      <c r="LEY1168" s="86"/>
      <c r="LEZ1168" s="86"/>
      <c r="LFA1168" s="86"/>
      <c r="LFB1168" s="86"/>
      <c r="LFC1168" s="86"/>
      <c r="LFD1168" s="86"/>
      <c r="LFE1168" s="86"/>
      <c r="LFF1168" s="86"/>
      <c r="LFG1168" s="86"/>
      <c r="LFH1168" s="86"/>
      <c r="LFI1168" s="86"/>
      <c r="LFJ1168" s="86"/>
      <c r="LFK1168" s="86"/>
      <c r="LFL1168" s="86"/>
      <c r="LFM1168" s="86"/>
      <c r="LFN1168" s="86"/>
      <c r="LFO1168" s="86"/>
      <c r="LFP1168" s="86"/>
      <c r="LFQ1168" s="86"/>
      <c r="LFR1168" s="86"/>
      <c r="LFS1168" s="86"/>
      <c r="LFT1168" s="86"/>
      <c r="LFU1168" s="86"/>
      <c r="LFV1168" s="86"/>
      <c r="LFW1168" s="86"/>
      <c r="LFX1168" s="86"/>
      <c r="LFY1168" s="86"/>
      <c r="LFZ1168" s="86"/>
      <c r="LGA1168" s="86"/>
      <c r="LGB1168" s="86"/>
      <c r="LGC1168" s="86"/>
      <c r="LGD1168" s="86"/>
      <c r="LGE1168" s="86"/>
      <c r="LGF1168" s="86"/>
      <c r="LGG1168" s="86"/>
      <c r="LGH1168" s="86"/>
      <c r="LGI1168" s="86"/>
      <c r="LGJ1168" s="86"/>
      <c r="LGK1168" s="86"/>
      <c r="LGL1168" s="86"/>
      <c r="LGM1168" s="86"/>
      <c r="LGN1168" s="86"/>
      <c r="LGO1168" s="86"/>
      <c r="LGP1168" s="86"/>
      <c r="LGQ1168" s="86"/>
      <c r="LGR1168" s="86"/>
      <c r="LGS1168" s="86"/>
      <c r="LGT1168" s="86"/>
      <c r="LGU1168" s="86"/>
      <c r="LGV1168" s="86"/>
      <c r="LGW1168" s="86"/>
      <c r="LGX1168" s="86"/>
      <c r="LGY1168" s="86"/>
      <c r="LGZ1168" s="86"/>
      <c r="LHA1168" s="86"/>
      <c r="LHB1168" s="86"/>
      <c r="LHC1168" s="86"/>
      <c r="LHD1168" s="86"/>
      <c r="LHE1168" s="86"/>
      <c r="LHF1168" s="86"/>
      <c r="LHG1168" s="86"/>
      <c r="LHH1168" s="86"/>
      <c r="LHI1168" s="86"/>
      <c r="LHJ1168" s="86"/>
      <c r="LHK1168" s="86"/>
      <c r="LHL1168" s="86"/>
      <c r="LHM1168" s="86"/>
      <c r="LHN1168" s="86"/>
      <c r="LHO1168" s="86"/>
      <c r="LHP1168" s="86"/>
      <c r="LHQ1168" s="86"/>
      <c r="LHR1168" s="86"/>
      <c r="LHS1168" s="86"/>
      <c r="LHT1168" s="86"/>
      <c r="LHU1168" s="86"/>
      <c r="LHV1168" s="86"/>
      <c r="LHW1168" s="86"/>
      <c r="LHX1168" s="86"/>
      <c r="LHY1168" s="86"/>
      <c r="LHZ1168" s="86"/>
      <c r="LIA1168" s="86"/>
      <c r="LIB1168" s="86"/>
      <c r="LIC1168" s="86"/>
      <c r="LID1168" s="86"/>
      <c r="LIE1168" s="86"/>
      <c r="LIF1168" s="86"/>
      <c r="LIG1168" s="86"/>
      <c r="LIH1168" s="86"/>
      <c r="LII1168" s="86"/>
      <c r="LIJ1168" s="86"/>
      <c r="LIK1168" s="86"/>
      <c r="LIL1168" s="86"/>
      <c r="LIM1168" s="86"/>
      <c r="LIN1168" s="86"/>
      <c r="LIO1168" s="86"/>
      <c r="LIP1168" s="86"/>
      <c r="LIQ1168" s="86"/>
      <c r="LIR1168" s="86"/>
      <c r="LIS1168" s="86"/>
      <c r="LIT1168" s="86"/>
      <c r="LIU1168" s="86"/>
      <c r="LIV1168" s="86"/>
      <c r="LIW1168" s="86"/>
      <c r="LIX1168" s="86"/>
      <c r="LIY1168" s="86"/>
      <c r="LIZ1168" s="86"/>
      <c r="LJA1168" s="86"/>
      <c r="LJB1168" s="86"/>
      <c r="LJC1168" s="86"/>
      <c r="LJD1168" s="86"/>
      <c r="LJE1168" s="86"/>
      <c r="LJF1168" s="86"/>
      <c r="LJG1168" s="86"/>
      <c r="LJH1168" s="86"/>
      <c r="LJI1168" s="86"/>
      <c r="LJJ1168" s="86"/>
      <c r="LJK1168" s="86"/>
      <c r="LJL1168" s="86"/>
      <c r="LJM1168" s="86"/>
      <c r="LJN1168" s="86"/>
      <c r="LJO1168" s="86"/>
      <c r="LJP1168" s="86"/>
      <c r="LJQ1168" s="86"/>
      <c r="LJR1168" s="86"/>
      <c r="LJS1168" s="86"/>
      <c r="LJT1168" s="86"/>
      <c r="LJU1168" s="86"/>
      <c r="LJV1168" s="86"/>
      <c r="LJW1168" s="86"/>
      <c r="LJX1168" s="86"/>
      <c r="LJY1168" s="86"/>
      <c r="LJZ1168" s="86"/>
      <c r="LKA1168" s="86"/>
      <c r="LKB1168" s="86"/>
      <c r="LKC1168" s="86"/>
      <c r="LKD1168" s="86"/>
      <c r="LKE1168" s="86"/>
      <c r="LKF1168" s="86"/>
      <c r="LKG1168" s="86"/>
      <c r="LKH1168" s="86"/>
      <c r="LKI1168" s="86"/>
      <c r="LKJ1168" s="86"/>
      <c r="LKK1168" s="86"/>
      <c r="LKL1168" s="86"/>
      <c r="LKM1168" s="86"/>
      <c r="LKN1168" s="86"/>
      <c r="LKO1168" s="86"/>
      <c r="LKP1168" s="86"/>
      <c r="LKQ1168" s="86"/>
      <c r="LKR1168" s="86"/>
      <c r="LKS1168" s="86"/>
      <c r="LKT1168" s="86"/>
      <c r="LKU1168" s="86"/>
      <c r="LKV1168" s="86"/>
      <c r="LKW1168" s="86"/>
      <c r="LKX1168" s="86"/>
      <c r="LKY1168" s="86"/>
      <c r="LKZ1168" s="86"/>
      <c r="LLA1168" s="86"/>
      <c r="LLB1168" s="86"/>
      <c r="LLC1168" s="86"/>
      <c r="LLD1168" s="86"/>
      <c r="LLE1168" s="86"/>
      <c r="LLF1168" s="86"/>
      <c r="LLG1168" s="86"/>
      <c r="LLH1168" s="86"/>
      <c r="LLI1168" s="86"/>
      <c r="LLJ1168" s="86"/>
      <c r="LLK1168" s="86"/>
      <c r="LLL1168" s="86"/>
      <c r="LLM1168" s="86"/>
      <c r="LLN1168" s="86"/>
      <c r="LLO1168" s="86"/>
      <c r="LLP1168" s="86"/>
      <c r="LLQ1168" s="86"/>
      <c r="LLR1168" s="86"/>
      <c r="LLS1168" s="86"/>
      <c r="LLT1168" s="86"/>
      <c r="LLU1168" s="86"/>
      <c r="LLV1168" s="86"/>
      <c r="LLW1168" s="86"/>
      <c r="LLX1168" s="86"/>
      <c r="LLY1168" s="86"/>
      <c r="LLZ1168" s="86"/>
      <c r="LMA1168" s="86"/>
      <c r="LMB1168" s="86"/>
      <c r="LMC1168" s="86"/>
      <c r="LMD1168" s="86"/>
      <c r="LME1168" s="86"/>
      <c r="LMF1168" s="86"/>
      <c r="LMG1168" s="86"/>
      <c r="LMH1168" s="86"/>
      <c r="LMI1168" s="86"/>
      <c r="LMJ1168" s="86"/>
      <c r="LMK1168" s="86"/>
      <c r="LML1168" s="86"/>
      <c r="LMM1168" s="86"/>
      <c r="LMN1168" s="86"/>
      <c r="LMO1168" s="86"/>
      <c r="LMP1168" s="86"/>
      <c r="LMQ1168" s="86"/>
      <c r="LMR1168" s="86"/>
      <c r="LMS1168" s="86"/>
      <c r="LMT1168" s="86"/>
      <c r="LMU1168" s="86"/>
      <c r="LMV1168" s="86"/>
      <c r="LMW1168" s="86"/>
      <c r="LMX1168" s="86"/>
      <c r="LMY1168" s="86"/>
      <c r="LMZ1168" s="86"/>
      <c r="LNA1168" s="86"/>
      <c r="LNB1168" s="86"/>
      <c r="LNC1168" s="86"/>
      <c r="LND1168" s="86"/>
      <c r="LNE1168" s="86"/>
      <c r="LNF1168" s="86"/>
      <c r="LNG1168" s="86"/>
      <c r="LNH1168" s="86"/>
      <c r="LNI1168" s="86"/>
      <c r="LNJ1168" s="86"/>
      <c r="LNK1168" s="86"/>
      <c r="LNL1168" s="86"/>
      <c r="LNM1168" s="86"/>
      <c r="LNN1168" s="86"/>
      <c r="LNO1168" s="86"/>
      <c r="LNP1168" s="86"/>
      <c r="LNQ1168" s="86"/>
      <c r="LNR1168" s="86"/>
      <c r="LNS1168" s="86"/>
      <c r="LNT1168" s="86"/>
      <c r="LNU1168" s="86"/>
      <c r="LNV1168" s="86"/>
      <c r="LNW1168" s="86"/>
      <c r="LNX1168" s="86"/>
      <c r="LNY1168" s="86"/>
      <c r="LNZ1168" s="86"/>
      <c r="LOA1168" s="86"/>
      <c r="LOB1168" s="86"/>
      <c r="LOC1168" s="86"/>
      <c r="LOD1168" s="86"/>
      <c r="LOE1168" s="86"/>
      <c r="LOF1168" s="86"/>
      <c r="LOG1168" s="86"/>
      <c r="LOH1168" s="86"/>
      <c r="LOI1168" s="86"/>
      <c r="LOJ1168" s="86"/>
      <c r="LOK1168" s="86"/>
      <c r="LOL1168" s="86"/>
      <c r="LOM1168" s="86"/>
      <c r="LON1168" s="86"/>
      <c r="LOO1168" s="86"/>
      <c r="LOP1168" s="86"/>
      <c r="LOQ1168" s="86"/>
      <c r="LOR1168" s="86"/>
      <c r="LOS1168" s="86"/>
      <c r="LOT1168" s="86"/>
      <c r="LOU1168" s="86"/>
      <c r="LOV1168" s="86"/>
      <c r="LOW1168" s="86"/>
      <c r="LOX1168" s="86"/>
      <c r="LOY1168" s="86"/>
      <c r="LOZ1168" s="86"/>
      <c r="LPA1168" s="86"/>
      <c r="LPB1168" s="86"/>
      <c r="LPC1168" s="86"/>
      <c r="LPD1168" s="86"/>
      <c r="LPE1168" s="86"/>
      <c r="LPF1168" s="86"/>
      <c r="LPG1168" s="86"/>
      <c r="LPH1168" s="86"/>
      <c r="LPI1168" s="86"/>
      <c r="LPJ1168" s="86"/>
      <c r="LPK1168" s="86"/>
      <c r="LPL1168" s="86"/>
      <c r="LPM1168" s="86"/>
      <c r="LPN1168" s="86"/>
      <c r="LPO1168" s="86"/>
      <c r="LPP1168" s="86"/>
      <c r="LPQ1168" s="86"/>
      <c r="LPR1168" s="86"/>
      <c r="LPS1168" s="86"/>
      <c r="LPT1168" s="86"/>
      <c r="LPU1168" s="86"/>
      <c r="LPV1168" s="86"/>
      <c r="LPW1168" s="86"/>
      <c r="LPX1168" s="86"/>
      <c r="LPY1168" s="86"/>
      <c r="LPZ1168" s="86"/>
      <c r="LQA1168" s="86"/>
      <c r="LQB1168" s="86"/>
      <c r="LQC1168" s="86"/>
      <c r="LQD1168" s="86"/>
      <c r="LQE1168" s="86"/>
      <c r="LQF1168" s="86"/>
      <c r="LQG1168" s="86"/>
      <c r="LQH1168" s="86"/>
      <c r="LQI1168" s="86"/>
      <c r="LQJ1168" s="86"/>
      <c r="LQK1168" s="86"/>
      <c r="LQL1168" s="86"/>
      <c r="LQM1168" s="86"/>
      <c r="LQN1168" s="86"/>
      <c r="LQO1168" s="86"/>
      <c r="LQP1168" s="86"/>
      <c r="LQQ1168" s="86"/>
      <c r="LQR1168" s="86"/>
      <c r="LQS1168" s="86"/>
      <c r="LQT1168" s="86"/>
      <c r="LQU1168" s="86"/>
      <c r="LQV1168" s="86"/>
      <c r="LQW1168" s="86"/>
      <c r="LQX1168" s="86"/>
      <c r="LQY1168" s="86"/>
      <c r="LQZ1168" s="86"/>
      <c r="LRA1168" s="86"/>
      <c r="LRB1168" s="86"/>
      <c r="LRC1168" s="86"/>
      <c r="LRD1168" s="86"/>
      <c r="LRE1168" s="86"/>
      <c r="LRF1168" s="86"/>
      <c r="LRG1168" s="86"/>
      <c r="LRH1168" s="86"/>
      <c r="LRI1168" s="86"/>
      <c r="LRJ1168" s="86"/>
      <c r="LRK1168" s="86"/>
      <c r="LRL1168" s="86"/>
      <c r="LRM1168" s="86"/>
      <c r="LRN1168" s="86"/>
      <c r="LRO1168" s="86"/>
      <c r="LRP1168" s="86"/>
      <c r="LRQ1168" s="86"/>
      <c r="LRR1168" s="86"/>
      <c r="LRS1168" s="86"/>
      <c r="LRT1168" s="86"/>
      <c r="LRU1168" s="86"/>
      <c r="LRV1168" s="86"/>
      <c r="LRW1168" s="86"/>
      <c r="LRX1168" s="86"/>
      <c r="LRY1168" s="86"/>
      <c r="LRZ1168" s="86"/>
      <c r="LSA1168" s="86"/>
      <c r="LSB1168" s="86"/>
      <c r="LSC1168" s="86"/>
      <c r="LSD1168" s="86"/>
      <c r="LSE1168" s="86"/>
      <c r="LSF1168" s="86"/>
      <c r="LSG1168" s="86"/>
      <c r="LSH1168" s="86"/>
      <c r="LSI1168" s="86"/>
      <c r="LSJ1168" s="86"/>
      <c r="LSK1168" s="86"/>
      <c r="LSL1168" s="86"/>
      <c r="LSM1168" s="86"/>
      <c r="LSN1168" s="86"/>
      <c r="LSO1168" s="86"/>
      <c r="LSP1168" s="86"/>
      <c r="LSQ1168" s="86"/>
      <c r="LSR1168" s="86"/>
      <c r="LSS1168" s="86"/>
      <c r="LST1168" s="86"/>
      <c r="LSU1168" s="86"/>
      <c r="LSV1168" s="86"/>
      <c r="LSW1168" s="86"/>
      <c r="LSX1168" s="86"/>
      <c r="LSY1168" s="86"/>
      <c r="LSZ1168" s="86"/>
      <c r="LTA1168" s="86"/>
      <c r="LTB1168" s="86"/>
      <c r="LTC1168" s="86"/>
      <c r="LTD1168" s="86"/>
      <c r="LTE1168" s="86"/>
      <c r="LTF1168" s="86"/>
      <c r="LTG1168" s="86"/>
      <c r="LTH1168" s="86"/>
      <c r="LTI1168" s="86"/>
      <c r="LTJ1168" s="86"/>
      <c r="LTK1168" s="86"/>
      <c r="LTL1168" s="86"/>
      <c r="LTM1168" s="86"/>
      <c r="LTN1168" s="86"/>
      <c r="LTO1168" s="86"/>
      <c r="LTP1168" s="86"/>
      <c r="LTQ1168" s="86"/>
      <c r="LTR1168" s="86"/>
      <c r="LTS1168" s="86"/>
      <c r="LTT1168" s="86"/>
      <c r="LTU1168" s="86"/>
      <c r="LTV1168" s="86"/>
      <c r="LTW1168" s="86"/>
      <c r="LTX1168" s="86"/>
      <c r="LTY1168" s="86"/>
      <c r="LTZ1168" s="86"/>
      <c r="LUA1168" s="86"/>
      <c r="LUB1168" s="86"/>
      <c r="LUC1168" s="86"/>
      <c r="LUD1168" s="86"/>
      <c r="LUE1168" s="86"/>
      <c r="LUF1168" s="86"/>
      <c r="LUG1168" s="86"/>
      <c r="LUH1168" s="86"/>
      <c r="LUI1168" s="86"/>
      <c r="LUJ1168" s="86"/>
      <c r="LUK1168" s="86"/>
      <c r="LUL1168" s="86"/>
      <c r="LUM1168" s="86"/>
      <c r="LUN1168" s="86"/>
      <c r="LUO1168" s="86"/>
      <c r="LUP1168" s="86"/>
      <c r="LUQ1168" s="86"/>
      <c r="LUR1168" s="86"/>
      <c r="LUS1168" s="86"/>
      <c r="LUT1168" s="86"/>
      <c r="LUU1168" s="86"/>
      <c r="LUV1168" s="86"/>
      <c r="LUW1168" s="86"/>
      <c r="LUX1168" s="86"/>
      <c r="LUY1168" s="86"/>
      <c r="LUZ1168" s="86"/>
      <c r="LVA1168" s="86"/>
      <c r="LVB1168" s="86"/>
      <c r="LVC1168" s="86"/>
      <c r="LVD1168" s="86"/>
      <c r="LVE1168" s="86"/>
      <c r="LVF1168" s="86"/>
      <c r="LVG1168" s="86"/>
      <c r="LVH1168" s="86"/>
      <c r="LVI1168" s="86"/>
      <c r="LVJ1168" s="86"/>
      <c r="LVK1168" s="86"/>
      <c r="LVL1168" s="86"/>
      <c r="LVM1168" s="86"/>
      <c r="LVN1168" s="86"/>
      <c r="LVO1168" s="86"/>
      <c r="LVP1168" s="86"/>
      <c r="LVQ1168" s="86"/>
      <c r="LVR1168" s="86"/>
      <c r="LVS1168" s="86"/>
      <c r="LVT1168" s="86"/>
      <c r="LVU1168" s="86"/>
      <c r="LVV1168" s="86"/>
      <c r="LVW1168" s="86"/>
      <c r="LVX1168" s="86"/>
      <c r="LVY1168" s="86"/>
      <c r="LVZ1168" s="86"/>
      <c r="LWA1168" s="86"/>
      <c r="LWB1168" s="86"/>
      <c r="LWC1168" s="86"/>
      <c r="LWD1168" s="86"/>
      <c r="LWE1168" s="86"/>
      <c r="LWF1168" s="86"/>
      <c r="LWG1168" s="86"/>
      <c r="LWH1168" s="86"/>
      <c r="LWI1168" s="86"/>
      <c r="LWJ1168" s="86"/>
      <c r="LWK1168" s="86"/>
      <c r="LWL1168" s="86"/>
      <c r="LWM1168" s="86"/>
      <c r="LWN1168" s="86"/>
      <c r="LWO1168" s="86"/>
      <c r="LWP1168" s="86"/>
      <c r="LWQ1168" s="86"/>
      <c r="LWR1168" s="86"/>
      <c r="LWS1168" s="86"/>
      <c r="LWT1168" s="86"/>
      <c r="LWU1168" s="86"/>
      <c r="LWV1168" s="86"/>
      <c r="LWW1168" s="86"/>
      <c r="LWX1168" s="86"/>
      <c r="LWY1168" s="86"/>
      <c r="LWZ1168" s="86"/>
      <c r="LXA1168" s="86"/>
      <c r="LXB1168" s="86"/>
      <c r="LXC1168" s="86"/>
      <c r="LXD1168" s="86"/>
      <c r="LXE1168" s="86"/>
      <c r="LXF1168" s="86"/>
      <c r="LXG1168" s="86"/>
      <c r="LXH1168" s="86"/>
      <c r="LXI1168" s="86"/>
      <c r="LXJ1168" s="86"/>
      <c r="LXK1168" s="86"/>
      <c r="LXL1168" s="86"/>
      <c r="LXM1168" s="86"/>
      <c r="LXN1168" s="86"/>
      <c r="LXO1168" s="86"/>
      <c r="LXP1168" s="86"/>
      <c r="LXQ1168" s="86"/>
      <c r="LXR1168" s="86"/>
      <c r="LXS1168" s="86"/>
      <c r="LXT1168" s="86"/>
      <c r="LXU1168" s="86"/>
      <c r="LXV1168" s="86"/>
      <c r="LXW1168" s="86"/>
      <c r="LXX1168" s="86"/>
      <c r="LXY1168" s="86"/>
      <c r="LXZ1168" s="86"/>
      <c r="LYA1168" s="86"/>
      <c r="LYB1168" s="86"/>
      <c r="LYC1168" s="86"/>
      <c r="LYD1168" s="86"/>
      <c r="LYE1168" s="86"/>
      <c r="LYF1168" s="86"/>
      <c r="LYG1168" s="86"/>
      <c r="LYH1168" s="86"/>
      <c r="LYI1168" s="86"/>
      <c r="LYJ1168" s="86"/>
      <c r="LYK1168" s="86"/>
      <c r="LYL1168" s="86"/>
      <c r="LYM1168" s="86"/>
      <c r="LYN1168" s="86"/>
      <c r="LYO1168" s="86"/>
      <c r="LYP1168" s="86"/>
      <c r="LYQ1168" s="86"/>
      <c r="LYR1168" s="86"/>
      <c r="LYS1168" s="86"/>
      <c r="LYT1168" s="86"/>
      <c r="LYU1168" s="86"/>
      <c r="LYV1168" s="86"/>
      <c r="LYW1168" s="86"/>
      <c r="LYX1168" s="86"/>
      <c r="LYY1168" s="86"/>
      <c r="LYZ1168" s="86"/>
      <c r="LZA1168" s="86"/>
      <c r="LZB1168" s="86"/>
      <c r="LZC1168" s="86"/>
      <c r="LZD1168" s="86"/>
      <c r="LZE1168" s="86"/>
      <c r="LZF1168" s="86"/>
      <c r="LZG1168" s="86"/>
      <c r="LZH1168" s="86"/>
      <c r="LZI1168" s="86"/>
      <c r="LZJ1168" s="86"/>
      <c r="LZK1168" s="86"/>
      <c r="LZL1168" s="86"/>
      <c r="LZM1168" s="86"/>
      <c r="LZN1168" s="86"/>
      <c r="LZO1168" s="86"/>
      <c r="LZP1168" s="86"/>
      <c r="LZQ1168" s="86"/>
      <c r="LZR1168" s="86"/>
      <c r="LZS1168" s="86"/>
      <c r="LZT1168" s="86"/>
      <c r="LZU1168" s="86"/>
      <c r="LZV1168" s="86"/>
      <c r="LZW1168" s="86"/>
      <c r="LZX1168" s="86"/>
      <c r="LZY1168" s="86"/>
      <c r="LZZ1168" s="86"/>
      <c r="MAA1168" s="86"/>
      <c r="MAB1168" s="86"/>
      <c r="MAC1168" s="86"/>
      <c r="MAD1168" s="86"/>
      <c r="MAE1168" s="86"/>
      <c r="MAF1168" s="86"/>
      <c r="MAG1168" s="86"/>
      <c r="MAH1168" s="86"/>
      <c r="MAI1168" s="86"/>
      <c r="MAJ1168" s="86"/>
      <c r="MAK1168" s="86"/>
      <c r="MAL1168" s="86"/>
      <c r="MAM1168" s="86"/>
      <c r="MAN1168" s="86"/>
      <c r="MAO1168" s="86"/>
      <c r="MAP1168" s="86"/>
      <c r="MAQ1168" s="86"/>
      <c r="MAR1168" s="86"/>
      <c r="MAS1168" s="86"/>
      <c r="MAT1168" s="86"/>
      <c r="MAU1168" s="86"/>
      <c r="MAV1168" s="86"/>
      <c r="MAW1168" s="86"/>
      <c r="MAX1168" s="86"/>
      <c r="MAY1168" s="86"/>
      <c r="MAZ1168" s="86"/>
      <c r="MBA1168" s="86"/>
      <c r="MBB1168" s="86"/>
      <c r="MBC1168" s="86"/>
      <c r="MBD1168" s="86"/>
      <c r="MBE1168" s="86"/>
      <c r="MBF1168" s="86"/>
      <c r="MBG1168" s="86"/>
      <c r="MBH1168" s="86"/>
      <c r="MBI1168" s="86"/>
      <c r="MBJ1168" s="86"/>
      <c r="MBK1168" s="86"/>
      <c r="MBL1168" s="86"/>
      <c r="MBM1168" s="86"/>
      <c r="MBN1168" s="86"/>
      <c r="MBO1168" s="86"/>
      <c r="MBP1168" s="86"/>
      <c r="MBQ1168" s="86"/>
      <c r="MBR1168" s="86"/>
      <c r="MBS1168" s="86"/>
      <c r="MBT1168" s="86"/>
      <c r="MBU1168" s="86"/>
      <c r="MBV1168" s="86"/>
      <c r="MBW1168" s="86"/>
      <c r="MBX1168" s="86"/>
      <c r="MBY1168" s="86"/>
      <c r="MBZ1168" s="86"/>
      <c r="MCA1168" s="86"/>
      <c r="MCB1168" s="86"/>
      <c r="MCC1168" s="86"/>
      <c r="MCD1168" s="86"/>
      <c r="MCE1168" s="86"/>
      <c r="MCF1168" s="86"/>
      <c r="MCG1168" s="86"/>
      <c r="MCH1168" s="86"/>
      <c r="MCI1168" s="86"/>
      <c r="MCJ1168" s="86"/>
      <c r="MCK1168" s="86"/>
      <c r="MCL1168" s="86"/>
      <c r="MCM1168" s="86"/>
      <c r="MCN1168" s="86"/>
      <c r="MCO1168" s="86"/>
      <c r="MCP1168" s="86"/>
      <c r="MCQ1168" s="86"/>
      <c r="MCR1168" s="86"/>
      <c r="MCS1168" s="86"/>
      <c r="MCT1168" s="86"/>
      <c r="MCU1168" s="86"/>
      <c r="MCV1168" s="86"/>
      <c r="MCW1168" s="86"/>
      <c r="MCX1168" s="86"/>
      <c r="MCY1168" s="86"/>
      <c r="MCZ1168" s="86"/>
      <c r="MDA1168" s="86"/>
      <c r="MDB1168" s="86"/>
      <c r="MDC1168" s="86"/>
      <c r="MDD1168" s="86"/>
      <c r="MDE1168" s="86"/>
      <c r="MDF1168" s="86"/>
      <c r="MDG1168" s="86"/>
      <c r="MDH1168" s="86"/>
      <c r="MDI1168" s="86"/>
      <c r="MDJ1168" s="86"/>
      <c r="MDK1168" s="86"/>
      <c r="MDL1168" s="86"/>
      <c r="MDM1168" s="86"/>
      <c r="MDN1168" s="86"/>
      <c r="MDO1168" s="86"/>
      <c r="MDP1168" s="86"/>
      <c r="MDQ1168" s="86"/>
      <c r="MDR1168" s="86"/>
      <c r="MDS1168" s="86"/>
      <c r="MDT1168" s="86"/>
      <c r="MDU1168" s="86"/>
      <c r="MDV1168" s="86"/>
      <c r="MDW1168" s="86"/>
      <c r="MDX1168" s="86"/>
      <c r="MDY1168" s="86"/>
      <c r="MDZ1168" s="86"/>
      <c r="MEA1168" s="86"/>
      <c r="MEB1168" s="86"/>
      <c r="MEC1168" s="86"/>
      <c r="MED1168" s="86"/>
      <c r="MEE1168" s="86"/>
      <c r="MEF1168" s="86"/>
      <c r="MEG1168" s="86"/>
      <c r="MEH1168" s="86"/>
      <c r="MEI1168" s="86"/>
      <c r="MEJ1168" s="86"/>
      <c r="MEK1168" s="86"/>
      <c r="MEL1168" s="86"/>
      <c r="MEM1168" s="86"/>
      <c r="MEN1168" s="86"/>
      <c r="MEO1168" s="86"/>
      <c r="MEP1168" s="86"/>
      <c r="MEQ1168" s="86"/>
      <c r="MER1168" s="86"/>
      <c r="MES1168" s="86"/>
      <c r="MET1168" s="86"/>
      <c r="MEU1168" s="86"/>
      <c r="MEV1168" s="86"/>
      <c r="MEW1168" s="86"/>
      <c r="MEX1168" s="86"/>
      <c r="MEY1168" s="86"/>
      <c r="MEZ1168" s="86"/>
      <c r="MFA1168" s="86"/>
      <c r="MFB1168" s="86"/>
      <c r="MFC1168" s="86"/>
      <c r="MFD1168" s="86"/>
      <c r="MFE1168" s="86"/>
      <c r="MFF1168" s="86"/>
      <c r="MFG1168" s="86"/>
      <c r="MFH1168" s="86"/>
      <c r="MFI1168" s="86"/>
      <c r="MFJ1168" s="86"/>
      <c r="MFK1168" s="86"/>
      <c r="MFL1168" s="86"/>
      <c r="MFM1168" s="86"/>
      <c r="MFN1168" s="86"/>
      <c r="MFO1168" s="86"/>
      <c r="MFP1168" s="86"/>
      <c r="MFQ1168" s="86"/>
      <c r="MFR1168" s="86"/>
      <c r="MFS1168" s="86"/>
      <c r="MFT1168" s="86"/>
      <c r="MFU1168" s="86"/>
      <c r="MFV1168" s="86"/>
      <c r="MFW1168" s="86"/>
      <c r="MFX1168" s="86"/>
      <c r="MFY1168" s="86"/>
      <c r="MFZ1168" s="86"/>
      <c r="MGA1168" s="86"/>
      <c r="MGB1168" s="86"/>
      <c r="MGC1168" s="86"/>
      <c r="MGD1168" s="86"/>
      <c r="MGE1168" s="86"/>
      <c r="MGF1168" s="86"/>
      <c r="MGG1168" s="86"/>
      <c r="MGH1168" s="86"/>
      <c r="MGI1168" s="86"/>
      <c r="MGJ1168" s="86"/>
      <c r="MGK1168" s="86"/>
      <c r="MGL1168" s="86"/>
      <c r="MGM1168" s="86"/>
      <c r="MGN1168" s="86"/>
      <c r="MGO1168" s="86"/>
      <c r="MGP1168" s="86"/>
      <c r="MGQ1168" s="86"/>
      <c r="MGR1168" s="86"/>
      <c r="MGS1168" s="86"/>
      <c r="MGT1168" s="86"/>
      <c r="MGU1168" s="86"/>
      <c r="MGV1168" s="86"/>
      <c r="MGW1168" s="86"/>
      <c r="MGX1168" s="86"/>
      <c r="MGY1168" s="86"/>
      <c r="MGZ1168" s="86"/>
      <c r="MHA1168" s="86"/>
      <c r="MHB1168" s="86"/>
      <c r="MHC1168" s="86"/>
      <c r="MHD1168" s="86"/>
      <c r="MHE1168" s="86"/>
      <c r="MHF1168" s="86"/>
      <c r="MHG1168" s="86"/>
      <c r="MHH1168" s="86"/>
      <c r="MHI1168" s="86"/>
      <c r="MHJ1168" s="86"/>
      <c r="MHK1168" s="86"/>
      <c r="MHL1168" s="86"/>
      <c r="MHM1168" s="86"/>
      <c r="MHN1168" s="86"/>
      <c r="MHO1168" s="86"/>
      <c r="MHP1168" s="86"/>
      <c r="MHQ1168" s="86"/>
      <c r="MHR1168" s="86"/>
      <c r="MHS1168" s="86"/>
      <c r="MHT1168" s="86"/>
      <c r="MHU1168" s="86"/>
      <c r="MHV1168" s="86"/>
      <c r="MHW1168" s="86"/>
      <c r="MHX1168" s="86"/>
      <c r="MHY1168" s="86"/>
      <c r="MHZ1168" s="86"/>
      <c r="MIA1168" s="86"/>
      <c r="MIB1168" s="86"/>
      <c r="MIC1168" s="86"/>
      <c r="MID1168" s="86"/>
      <c r="MIE1168" s="86"/>
      <c r="MIF1168" s="86"/>
      <c r="MIG1168" s="86"/>
      <c r="MIH1168" s="86"/>
      <c r="MII1168" s="86"/>
      <c r="MIJ1168" s="86"/>
      <c r="MIK1168" s="86"/>
      <c r="MIL1168" s="86"/>
      <c r="MIM1168" s="86"/>
      <c r="MIN1168" s="86"/>
      <c r="MIO1168" s="86"/>
      <c r="MIP1168" s="86"/>
      <c r="MIQ1168" s="86"/>
      <c r="MIR1168" s="86"/>
      <c r="MIS1168" s="86"/>
      <c r="MIT1168" s="86"/>
      <c r="MIU1168" s="86"/>
      <c r="MIV1168" s="86"/>
      <c r="MIW1168" s="86"/>
      <c r="MIX1168" s="86"/>
      <c r="MIY1168" s="86"/>
      <c r="MIZ1168" s="86"/>
      <c r="MJA1168" s="86"/>
      <c r="MJB1168" s="86"/>
      <c r="MJC1168" s="86"/>
      <c r="MJD1168" s="86"/>
      <c r="MJE1168" s="86"/>
      <c r="MJF1168" s="86"/>
      <c r="MJG1168" s="86"/>
      <c r="MJH1168" s="86"/>
      <c r="MJI1168" s="86"/>
      <c r="MJJ1168" s="86"/>
      <c r="MJK1168" s="86"/>
      <c r="MJL1168" s="86"/>
      <c r="MJM1168" s="86"/>
      <c r="MJN1168" s="86"/>
      <c r="MJO1168" s="86"/>
      <c r="MJP1168" s="86"/>
      <c r="MJQ1168" s="86"/>
      <c r="MJR1168" s="86"/>
      <c r="MJS1168" s="86"/>
      <c r="MJT1168" s="86"/>
      <c r="MJU1168" s="86"/>
      <c r="MJV1168" s="86"/>
      <c r="MJW1168" s="86"/>
      <c r="MJX1168" s="86"/>
      <c r="MJY1168" s="86"/>
      <c r="MJZ1168" s="86"/>
      <c r="MKA1168" s="86"/>
      <c r="MKB1168" s="86"/>
      <c r="MKC1168" s="86"/>
      <c r="MKD1168" s="86"/>
      <c r="MKE1168" s="86"/>
      <c r="MKF1168" s="86"/>
      <c r="MKG1168" s="86"/>
      <c r="MKH1168" s="86"/>
      <c r="MKI1168" s="86"/>
      <c r="MKJ1168" s="86"/>
      <c r="MKK1168" s="86"/>
      <c r="MKL1168" s="86"/>
      <c r="MKM1168" s="86"/>
      <c r="MKN1168" s="86"/>
      <c r="MKO1168" s="86"/>
      <c r="MKP1168" s="86"/>
      <c r="MKQ1168" s="86"/>
      <c r="MKR1168" s="86"/>
      <c r="MKS1168" s="86"/>
      <c r="MKT1168" s="86"/>
      <c r="MKU1168" s="86"/>
      <c r="MKV1168" s="86"/>
      <c r="MKW1168" s="86"/>
      <c r="MKX1168" s="86"/>
      <c r="MKY1168" s="86"/>
      <c r="MKZ1168" s="86"/>
      <c r="MLA1168" s="86"/>
      <c r="MLB1168" s="86"/>
      <c r="MLC1168" s="86"/>
      <c r="MLD1168" s="86"/>
      <c r="MLE1168" s="86"/>
      <c r="MLF1168" s="86"/>
      <c r="MLG1168" s="86"/>
      <c r="MLH1168" s="86"/>
      <c r="MLI1168" s="86"/>
      <c r="MLJ1168" s="86"/>
      <c r="MLK1168" s="86"/>
      <c r="MLL1168" s="86"/>
      <c r="MLM1168" s="86"/>
      <c r="MLN1168" s="86"/>
      <c r="MLO1168" s="86"/>
      <c r="MLP1168" s="86"/>
      <c r="MLQ1168" s="86"/>
      <c r="MLR1168" s="86"/>
      <c r="MLS1168" s="86"/>
      <c r="MLT1168" s="86"/>
      <c r="MLU1168" s="86"/>
      <c r="MLV1168" s="86"/>
      <c r="MLW1168" s="86"/>
      <c r="MLX1168" s="86"/>
      <c r="MLY1168" s="86"/>
      <c r="MLZ1168" s="86"/>
      <c r="MMA1168" s="86"/>
      <c r="MMB1168" s="86"/>
      <c r="MMC1168" s="86"/>
      <c r="MMD1168" s="86"/>
      <c r="MME1168" s="86"/>
      <c r="MMF1168" s="86"/>
      <c r="MMG1168" s="86"/>
      <c r="MMH1168" s="86"/>
      <c r="MMI1168" s="86"/>
      <c r="MMJ1168" s="86"/>
      <c r="MMK1168" s="86"/>
      <c r="MML1168" s="86"/>
      <c r="MMM1168" s="86"/>
      <c r="MMN1168" s="86"/>
      <c r="MMO1168" s="86"/>
      <c r="MMP1168" s="86"/>
      <c r="MMQ1168" s="86"/>
      <c r="MMR1168" s="86"/>
      <c r="MMS1168" s="86"/>
      <c r="MMT1168" s="86"/>
      <c r="MMU1168" s="86"/>
      <c r="MMV1168" s="86"/>
      <c r="MMW1168" s="86"/>
      <c r="MMX1168" s="86"/>
      <c r="MMY1168" s="86"/>
      <c r="MMZ1168" s="86"/>
      <c r="MNA1168" s="86"/>
      <c r="MNB1168" s="86"/>
      <c r="MNC1168" s="86"/>
      <c r="MND1168" s="86"/>
      <c r="MNE1168" s="86"/>
      <c r="MNF1168" s="86"/>
      <c r="MNG1168" s="86"/>
      <c r="MNH1168" s="86"/>
      <c r="MNI1168" s="86"/>
      <c r="MNJ1168" s="86"/>
      <c r="MNK1168" s="86"/>
      <c r="MNL1168" s="86"/>
      <c r="MNM1168" s="86"/>
      <c r="MNN1168" s="86"/>
      <c r="MNO1168" s="86"/>
      <c r="MNP1168" s="86"/>
      <c r="MNQ1168" s="86"/>
      <c r="MNR1168" s="86"/>
      <c r="MNS1168" s="86"/>
      <c r="MNT1168" s="86"/>
      <c r="MNU1168" s="86"/>
      <c r="MNV1168" s="86"/>
      <c r="MNW1168" s="86"/>
      <c r="MNX1168" s="86"/>
      <c r="MNY1168" s="86"/>
      <c r="MNZ1168" s="86"/>
      <c r="MOA1168" s="86"/>
      <c r="MOB1168" s="86"/>
      <c r="MOC1168" s="86"/>
      <c r="MOD1168" s="86"/>
      <c r="MOE1168" s="86"/>
      <c r="MOF1168" s="86"/>
      <c r="MOG1168" s="86"/>
      <c r="MOH1168" s="86"/>
      <c r="MOI1168" s="86"/>
      <c r="MOJ1168" s="86"/>
      <c r="MOK1168" s="86"/>
      <c r="MOL1168" s="86"/>
      <c r="MOM1168" s="86"/>
      <c r="MON1168" s="86"/>
      <c r="MOO1168" s="86"/>
      <c r="MOP1168" s="86"/>
      <c r="MOQ1168" s="86"/>
      <c r="MOR1168" s="86"/>
      <c r="MOS1168" s="86"/>
      <c r="MOT1168" s="86"/>
      <c r="MOU1168" s="86"/>
      <c r="MOV1168" s="86"/>
      <c r="MOW1168" s="86"/>
      <c r="MOX1168" s="86"/>
      <c r="MOY1168" s="86"/>
      <c r="MOZ1168" s="86"/>
      <c r="MPA1168" s="86"/>
      <c r="MPB1168" s="86"/>
      <c r="MPC1168" s="86"/>
      <c r="MPD1168" s="86"/>
      <c r="MPE1168" s="86"/>
      <c r="MPF1168" s="86"/>
      <c r="MPG1168" s="86"/>
      <c r="MPH1168" s="86"/>
      <c r="MPI1168" s="86"/>
      <c r="MPJ1168" s="86"/>
      <c r="MPK1168" s="86"/>
      <c r="MPL1168" s="86"/>
      <c r="MPM1168" s="86"/>
      <c r="MPN1168" s="86"/>
      <c r="MPO1168" s="86"/>
      <c r="MPP1168" s="86"/>
      <c r="MPQ1168" s="86"/>
      <c r="MPR1168" s="86"/>
      <c r="MPS1168" s="86"/>
      <c r="MPT1168" s="86"/>
      <c r="MPU1168" s="86"/>
      <c r="MPV1168" s="86"/>
      <c r="MPW1168" s="86"/>
      <c r="MPX1168" s="86"/>
      <c r="MPY1168" s="86"/>
      <c r="MPZ1168" s="86"/>
      <c r="MQA1168" s="86"/>
      <c r="MQB1168" s="86"/>
      <c r="MQC1168" s="86"/>
      <c r="MQD1168" s="86"/>
      <c r="MQE1168" s="86"/>
      <c r="MQF1168" s="86"/>
      <c r="MQG1168" s="86"/>
      <c r="MQH1168" s="86"/>
      <c r="MQI1168" s="86"/>
      <c r="MQJ1168" s="86"/>
      <c r="MQK1168" s="86"/>
      <c r="MQL1168" s="86"/>
      <c r="MQM1168" s="86"/>
      <c r="MQN1168" s="86"/>
      <c r="MQO1168" s="86"/>
      <c r="MQP1168" s="86"/>
      <c r="MQQ1168" s="86"/>
      <c r="MQR1168" s="86"/>
      <c r="MQS1168" s="86"/>
      <c r="MQT1168" s="86"/>
      <c r="MQU1168" s="86"/>
      <c r="MQV1168" s="86"/>
      <c r="MQW1168" s="86"/>
      <c r="MQX1168" s="86"/>
      <c r="MQY1168" s="86"/>
      <c r="MQZ1168" s="86"/>
      <c r="MRA1168" s="86"/>
      <c r="MRB1168" s="86"/>
      <c r="MRC1168" s="86"/>
      <c r="MRD1168" s="86"/>
      <c r="MRE1168" s="86"/>
      <c r="MRF1168" s="86"/>
      <c r="MRG1168" s="86"/>
      <c r="MRH1168" s="86"/>
      <c r="MRI1168" s="86"/>
      <c r="MRJ1168" s="86"/>
      <c r="MRK1168" s="86"/>
      <c r="MRL1168" s="86"/>
      <c r="MRM1168" s="86"/>
      <c r="MRN1168" s="86"/>
      <c r="MRO1168" s="86"/>
      <c r="MRP1168" s="86"/>
      <c r="MRQ1168" s="86"/>
      <c r="MRR1168" s="86"/>
      <c r="MRS1168" s="86"/>
      <c r="MRT1168" s="86"/>
      <c r="MRU1168" s="86"/>
      <c r="MRV1168" s="86"/>
      <c r="MRW1168" s="86"/>
      <c r="MRX1168" s="86"/>
      <c r="MRY1168" s="86"/>
      <c r="MRZ1168" s="86"/>
      <c r="MSA1168" s="86"/>
      <c r="MSB1168" s="86"/>
      <c r="MSC1168" s="86"/>
      <c r="MSD1168" s="86"/>
      <c r="MSE1168" s="86"/>
      <c r="MSF1168" s="86"/>
      <c r="MSG1168" s="86"/>
      <c r="MSH1168" s="86"/>
      <c r="MSI1168" s="86"/>
      <c r="MSJ1168" s="86"/>
      <c r="MSK1168" s="86"/>
      <c r="MSL1168" s="86"/>
      <c r="MSM1168" s="86"/>
      <c r="MSN1168" s="86"/>
      <c r="MSO1168" s="86"/>
      <c r="MSP1168" s="86"/>
      <c r="MSQ1168" s="86"/>
      <c r="MSR1168" s="86"/>
      <c r="MSS1168" s="86"/>
      <c r="MST1168" s="86"/>
      <c r="MSU1168" s="86"/>
      <c r="MSV1168" s="86"/>
      <c r="MSW1168" s="86"/>
      <c r="MSX1168" s="86"/>
      <c r="MSY1168" s="86"/>
      <c r="MSZ1168" s="86"/>
      <c r="MTA1168" s="86"/>
      <c r="MTB1168" s="86"/>
      <c r="MTC1168" s="86"/>
      <c r="MTD1168" s="86"/>
      <c r="MTE1168" s="86"/>
      <c r="MTF1168" s="86"/>
      <c r="MTG1168" s="86"/>
      <c r="MTH1168" s="86"/>
      <c r="MTI1168" s="86"/>
      <c r="MTJ1168" s="86"/>
      <c r="MTK1168" s="86"/>
      <c r="MTL1168" s="86"/>
      <c r="MTM1168" s="86"/>
      <c r="MTN1168" s="86"/>
      <c r="MTO1168" s="86"/>
      <c r="MTP1168" s="86"/>
      <c r="MTQ1168" s="86"/>
      <c r="MTR1168" s="86"/>
      <c r="MTS1168" s="86"/>
      <c r="MTT1168" s="86"/>
      <c r="MTU1168" s="86"/>
      <c r="MTV1168" s="86"/>
      <c r="MTW1168" s="86"/>
      <c r="MTX1168" s="86"/>
      <c r="MTY1168" s="86"/>
      <c r="MTZ1168" s="86"/>
      <c r="MUA1168" s="86"/>
      <c r="MUB1168" s="86"/>
      <c r="MUC1168" s="86"/>
      <c r="MUD1168" s="86"/>
      <c r="MUE1168" s="86"/>
      <c r="MUF1168" s="86"/>
      <c r="MUG1168" s="86"/>
      <c r="MUH1168" s="86"/>
      <c r="MUI1168" s="86"/>
      <c r="MUJ1168" s="86"/>
      <c r="MUK1168" s="86"/>
      <c r="MUL1168" s="86"/>
      <c r="MUM1168" s="86"/>
      <c r="MUN1168" s="86"/>
      <c r="MUO1168" s="86"/>
      <c r="MUP1168" s="86"/>
      <c r="MUQ1168" s="86"/>
      <c r="MUR1168" s="86"/>
      <c r="MUS1168" s="86"/>
      <c r="MUT1168" s="86"/>
      <c r="MUU1168" s="86"/>
      <c r="MUV1168" s="86"/>
      <c r="MUW1168" s="86"/>
      <c r="MUX1168" s="86"/>
      <c r="MUY1168" s="86"/>
      <c r="MUZ1168" s="86"/>
      <c r="MVA1168" s="86"/>
      <c r="MVB1168" s="86"/>
      <c r="MVC1168" s="86"/>
      <c r="MVD1168" s="86"/>
      <c r="MVE1168" s="86"/>
      <c r="MVF1168" s="86"/>
      <c r="MVG1168" s="86"/>
      <c r="MVH1168" s="86"/>
      <c r="MVI1168" s="86"/>
      <c r="MVJ1168" s="86"/>
      <c r="MVK1168" s="86"/>
      <c r="MVL1168" s="86"/>
      <c r="MVM1168" s="86"/>
      <c r="MVN1168" s="86"/>
      <c r="MVO1168" s="86"/>
      <c r="MVP1168" s="86"/>
      <c r="MVQ1168" s="86"/>
      <c r="MVR1168" s="86"/>
      <c r="MVS1168" s="86"/>
      <c r="MVT1168" s="86"/>
      <c r="MVU1168" s="86"/>
      <c r="MVV1168" s="86"/>
      <c r="MVW1168" s="86"/>
      <c r="MVX1168" s="86"/>
      <c r="MVY1168" s="86"/>
      <c r="MVZ1168" s="86"/>
      <c r="MWA1168" s="86"/>
      <c r="MWB1168" s="86"/>
      <c r="MWC1168" s="86"/>
      <c r="MWD1168" s="86"/>
      <c r="MWE1168" s="86"/>
      <c r="MWF1168" s="86"/>
      <c r="MWG1168" s="86"/>
      <c r="MWH1168" s="86"/>
      <c r="MWI1168" s="86"/>
      <c r="MWJ1168" s="86"/>
      <c r="MWK1168" s="86"/>
      <c r="MWL1168" s="86"/>
      <c r="MWM1168" s="86"/>
      <c r="MWN1168" s="86"/>
      <c r="MWO1168" s="86"/>
      <c r="MWP1168" s="86"/>
      <c r="MWQ1168" s="86"/>
      <c r="MWR1168" s="86"/>
      <c r="MWS1168" s="86"/>
      <c r="MWT1168" s="86"/>
      <c r="MWU1168" s="86"/>
      <c r="MWV1168" s="86"/>
      <c r="MWW1168" s="86"/>
      <c r="MWX1168" s="86"/>
      <c r="MWY1168" s="86"/>
      <c r="MWZ1168" s="86"/>
      <c r="MXA1168" s="86"/>
      <c r="MXB1168" s="86"/>
      <c r="MXC1168" s="86"/>
      <c r="MXD1168" s="86"/>
      <c r="MXE1168" s="86"/>
      <c r="MXF1168" s="86"/>
      <c r="MXG1168" s="86"/>
      <c r="MXH1168" s="86"/>
      <c r="MXI1168" s="86"/>
      <c r="MXJ1168" s="86"/>
      <c r="MXK1168" s="86"/>
      <c r="MXL1168" s="86"/>
      <c r="MXM1168" s="86"/>
      <c r="MXN1168" s="86"/>
      <c r="MXO1168" s="86"/>
      <c r="MXP1168" s="86"/>
      <c r="MXQ1168" s="86"/>
      <c r="MXR1168" s="86"/>
      <c r="MXS1168" s="86"/>
      <c r="MXT1168" s="86"/>
      <c r="MXU1168" s="86"/>
      <c r="MXV1168" s="86"/>
      <c r="MXW1168" s="86"/>
      <c r="MXX1168" s="86"/>
      <c r="MXY1168" s="86"/>
      <c r="MXZ1168" s="86"/>
      <c r="MYA1168" s="86"/>
      <c r="MYB1168" s="86"/>
      <c r="MYC1168" s="86"/>
      <c r="MYD1168" s="86"/>
      <c r="MYE1168" s="86"/>
      <c r="MYF1168" s="86"/>
      <c r="MYG1168" s="86"/>
      <c r="MYH1168" s="86"/>
      <c r="MYI1168" s="86"/>
      <c r="MYJ1168" s="86"/>
      <c r="MYK1168" s="86"/>
      <c r="MYL1168" s="86"/>
      <c r="MYM1168" s="86"/>
      <c r="MYN1168" s="86"/>
      <c r="MYO1168" s="86"/>
      <c r="MYP1168" s="86"/>
      <c r="MYQ1168" s="86"/>
      <c r="MYR1168" s="86"/>
      <c r="MYS1168" s="86"/>
      <c r="MYT1168" s="86"/>
      <c r="MYU1168" s="86"/>
      <c r="MYV1168" s="86"/>
      <c r="MYW1168" s="86"/>
      <c r="MYX1168" s="86"/>
      <c r="MYY1168" s="86"/>
      <c r="MYZ1168" s="86"/>
      <c r="MZA1168" s="86"/>
      <c r="MZB1168" s="86"/>
      <c r="MZC1168" s="86"/>
      <c r="MZD1168" s="86"/>
      <c r="MZE1168" s="86"/>
      <c r="MZF1168" s="86"/>
      <c r="MZG1168" s="86"/>
      <c r="MZH1168" s="86"/>
      <c r="MZI1168" s="86"/>
      <c r="MZJ1168" s="86"/>
      <c r="MZK1168" s="86"/>
      <c r="MZL1168" s="86"/>
      <c r="MZM1168" s="86"/>
      <c r="MZN1168" s="86"/>
      <c r="MZO1168" s="86"/>
      <c r="MZP1168" s="86"/>
      <c r="MZQ1168" s="86"/>
      <c r="MZR1168" s="86"/>
      <c r="MZS1168" s="86"/>
      <c r="MZT1168" s="86"/>
      <c r="MZU1168" s="86"/>
      <c r="MZV1168" s="86"/>
      <c r="MZW1168" s="86"/>
      <c r="MZX1168" s="86"/>
      <c r="MZY1168" s="86"/>
      <c r="MZZ1168" s="86"/>
      <c r="NAA1168" s="86"/>
      <c r="NAB1168" s="86"/>
      <c r="NAC1168" s="86"/>
      <c r="NAD1168" s="86"/>
      <c r="NAE1168" s="86"/>
      <c r="NAF1168" s="86"/>
      <c r="NAG1168" s="86"/>
      <c r="NAH1168" s="86"/>
      <c r="NAI1168" s="86"/>
      <c r="NAJ1168" s="86"/>
      <c r="NAK1168" s="86"/>
      <c r="NAL1168" s="86"/>
      <c r="NAM1168" s="86"/>
      <c r="NAN1168" s="86"/>
      <c r="NAO1168" s="86"/>
      <c r="NAP1168" s="86"/>
      <c r="NAQ1168" s="86"/>
      <c r="NAR1168" s="86"/>
      <c r="NAS1168" s="86"/>
      <c r="NAT1168" s="86"/>
      <c r="NAU1168" s="86"/>
      <c r="NAV1168" s="86"/>
      <c r="NAW1168" s="86"/>
      <c r="NAX1168" s="86"/>
      <c r="NAY1168" s="86"/>
      <c r="NAZ1168" s="86"/>
      <c r="NBA1168" s="86"/>
      <c r="NBB1168" s="86"/>
      <c r="NBC1168" s="86"/>
      <c r="NBD1168" s="86"/>
      <c r="NBE1168" s="86"/>
      <c r="NBF1168" s="86"/>
      <c r="NBG1168" s="86"/>
      <c r="NBH1168" s="86"/>
      <c r="NBI1168" s="86"/>
      <c r="NBJ1168" s="86"/>
      <c r="NBK1168" s="86"/>
      <c r="NBL1168" s="86"/>
      <c r="NBM1168" s="86"/>
      <c r="NBN1168" s="86"/>
      <c r="NBO1168" s="86"/>
      <c r="NBP1168" s="86"/>
      <c r="NBQ1168" s="86"/>
      <c r="NBR1168" s="86"/>
      <c r="NBS1168" s="86"/>
      <c r="NBT1168" s="86"/>
      <c r="NBU1168" s="86"/>
      <c r="NBV1168" s="86"/>
      <c r="NBW1168" s="86"/>
      <c r="NBX1168" s="86"/>
      <c r="NBY1168" s="86"/>
      <c r="NBZ1168" s="86"/>
      <c r="NCA1168" s="86"/>
      <c r="NCB1168" s="86"/>
      <c r="NCC1168" s="86"/>
      <c r="NCD1168" s="86"/>
      <c r="NCE1168" s="86"/>
      <c r="NCF1168" s="86"/>
      <c r="NCG1168" s="86"/>
      <c r="NCH1168" s="86"/>
      <c r="NCI1168" s="86"/>
      <c r="NCJ1168" s="86"/>
      <c r="NCK1168" s="86"/>
      <c r="NCL1168" s="86"/>
      <c r="NCM1168" s="86"/>
      <c r="NCN1168" s="86"/>
      <c r="NCO1168" s="86"/>
      <c r="NCP1168" s="86"/>
      <c r="NCQ1168" s="86"/>
      <c r="NCR1168" s="86"/>
      <c r="NCS1168" s="86"/>
      <c r="NCT1168" s="86"/>
      <c r="NCU1168" s="86"/>
      <c r="NCV1168" s="86"/>
      <c r="NCW1168" s="86"/>
      <c r="NCX1168" s="86"/>
      <c r="NCY1168" s="86"/>
      <c r="NCZ1168" s="86"/>
      <c r="NDA1168" s="86"/>
      <c r="NDB1168" s="86"/>
      <c r="NDC1168" s="86"/>
      <c r="NDD1168" s="86"/>
      <c r="NDE1168" s="86"/>
      <c r="NDF1168" s="86"/>
      <c r="NDG1168" s="86"/>
      <c r="NDH1168" s="86"/>
      <c r="NDI1168" s="86"/>
      <c r="NDJ1168" s="86"/>
      <c r="NDK1168" s="86"/>
      <c r="NDL1168" s="86"/>
      <c r="NDM1168" s="86"/>
      <c r="NDN1168" s="86"/>
      <c r="NDO1168" s="86"/>
      <c r="NDP1168" s="86"/>
      <c r="NDQ1168" s="86"/>
      <c r="NDR1168" s="86"/>
      <c r="NDS1168" s="86"/>
      <c r="NDT1168" s="86"/>
      <c r="NDU1168" s="86"/>
      <c r="NDV1168" s="86"/>
      <c r="NDW1168" s="86"/>
      <c r="NDX1168" s="86"/>
      <c r="NDY1168" s="86"/>
      <c r="NDZ1168" s="86"/>
      <c r="NEA1168" s="86"/>
      <c r="NEB1168" s="86"/>
      <c r="NEC1168" s="86"/>
      <c r="NED1168" s="86"/>
      <c r="NEE1168" s="86"/>
      <c r="NEF1168" s="86"/>
      <c r="NEG1168" s="86"/>
      <c r="NEH1168" s="86"/>
      <c r="NEI1168" s="86"/>
      <c r="NEJ1168" s="86"/>
      <c r="NEK1168" s="86"/>
      <c r="NEL1168" s="86"/>
      <c r="NEM1168" s="86"/>
      <c r="NEN1168" s="86"/>
      <c r="NEO1168" s="86"/>
      <c r="NEP1168" s="86"/>
      <c r="NEQ1168" s="86"/>
      <c r="NER1168" s="86"/>
      <c r="NES1168" s="86"/>
      <c r="NET1168" s="86"/>
      <c r="NEU1168" s="86"/>
      <c r="NEV1168" s="86"/>
      <c r="NEW1168" s="86"/>
      <c r="NEX1168" s="86"/>
      <c r="NEY1168" s="86"/>
      <c r="NEZ1168" s="86"/>
      <c r="NFA1168" s="86"/>
      <c r="NFB1168" s="86"/>
      <c r="NFC1168" s="86"/>
      <c r="NFD1168" s="86"/>
      <c r="NFE1168" s="86"/>
      <c r="NFF1168" s="86"/>
      <c r="NFG1168" s="86"/>
      <c r="NFH1168" s="86"/>
      <c r="NFI1168" s="86"/>
      <c r="NFJ1168" s="86"/>
      <c r="NFK1168" s="86"/>
      <c r="NFL1168" s="86"/>
      <c r="NFM1168" s="86"/>
      <c r="NFN1168" s="86"/>
      <c r="NFO1168" s="86"/>
      <c r="NFP1168" s="86"/>
      <c r="NFQ1168" s="86"/>
      <c r="NFR1168" s="86"/>
      <c r="NFS1168" s="86"/>
      <c r="NFT1168" s="86"/>
      <c r="NFU1168" s="86"/>
      <c r="NFV1168" s="86"/>
      <c r="NFW1168" s="86"/>
      <c r="NFX1168" s="86"/>
      <c r="NFY1168" s="86"/>
      <c r="NFZ1168" s="86"/>
      <c r="NGA1168" s="86"/>
      <c r="NGB1168" s="86"/>
      <c r="NGC1168" s="86"/>
      <c r="NGD1168" s="86"/>
      <c r="NGE1168" s="86"/>
      <c r="NGF1168" s="86"/>
      <c r="NGG1168" s="86"/>
      <c r="NGH1168" s="86"/>
      <c r="NGI1168" s="86"/>
      <c r="NGJ1168" s="86"/>
      <c r="NGK1168" s="86"/>
      <c r="NGL1168" s="86"/>
      <c r="NGM1168" s="86"/>
      <c r="NGN1168" s="86"/>
      <c r="NGO1168" s="86"/>
      <c r="NGP1168" s="86"/>
      <c r="NGQ1168" s="86"/>
      <c r="NGR1168" s="86"/>
      <c r="NGS1168" s="86"/>
      <c r="NGT1168" s="86"/>
      <c r="NGU1168" s="86"/>
      <c r="NGV1168" s="86"/>
      <c r="NGW1168" s="86"/>
      <c r="NGX1168" s="86"/>
      <c r="NGY1168" s="86"/>
      <c r="NGZ1168" s="86"/>
      <c r="NHA1168" s="86"/>
      <c r="NHB1168" s="86"/>
      <c r="NHC1168" s="86"/>
      <c r="NHD1168" s="86"/>
      <c r="NHE1168" s="86"/>
      <c r="NHF1168" s="86"/>
      <c r="NHG1168" s="86"/>
      <c r="NHH1168" s="86"/>
      <c r="NHI1168" s="86"/>
      <c r="NHJ1168" s="86"/>
      <c r="NHK1168" s="86"/>
      <c r="NHL1168" s="86"/>
      <c r="NHM1168" s="86"/>
      <c r="NHN1168" s="86"/>
      <c r="NHO1168" s="86"/>
      <c r="NHP1168" s="86"/>
      <c r="NHQ1168" s="86"/>
      <c r="NHR1168" s="86"/>
      <c r="NHS1168" s="86"/>
      <c r="NHT1168" s="86"/>
      <c r="NHU1168" s="86"/>
      <c r="NHV1168" s="86"/>
      <c r="NHW1168" s="86"/>
      <c r="NHX1168" s="86"/>
      <c r="NHY1168" s="86"/>
      <c r="NHZ1168" s="86"/>
      <c r="NIA1168" s="86"/>
      <c r="NIB1168" s="86"/>
      <c r="NIC1168" s="86"/>
      <c r="NID1168" s="86"/>
      <c r="NIE1168" s="86"/>
      <c r="NIF1168" s="86"/>
      <c r="NIG1168" s="86"/>
      <c r="NIH1168" s="86"/>
      <c r="NII1168" s="86"/>
      <c r="NIJ1168" s="86"/>
      <c r="NIK1168" s="86"/>
      <c r="NIL1168" s="86"/>
      <c r="NIM1168" s="86"/>
      <c r="NIN1168" s="86"/>
      <c r="NIO1168" s="86"/>
      <c r="NIP1168" s="86"/>
      <c r="NIQ1168" s="86"/>
      <c r="NIR1168" s="86"/>
      <c r="NIS1168" s="86"/>
      <c r="NIT1168" s="86"/>
      <c r="NIU1168" s="86"/>
      <c r="NIV1168" s="86"/>
      <c r="NIW1168" s="86"/>
      <c r="NIX1168" s="86"/>
      <c r="NIY1168" s="86"/>
      <c r="NIZ1168" s="86"/>
      <c r="NJA1168" s="86"/>
      <c r="NJB1168" s="86"/>
      <c r="NJC1168" s="86"/>
      <c r="NJD1168" s="86"/>
      <c r="NJE1168" s="86"/>
      <c r="NJF1168" s="86"/>
      <c r="NJG1168" s="86"/>
      <c r="NJH1168" s="86"/>
      <c r="NJI1168" s="86"/>
      <c r="NJJ1168" s="86"/>
      <c r="NJK1168" s="86"/>
      <c r="NJL1168" s="86"/>
      <c r="NJM1168" s="86"/>
      <c r="NJN1168" s="86"/>
      <c r="NJO1168" s="86"/>
      <c r="NJP1168" s="86"/>
      <c r="NJQ1168" s="86"/>
      <c r="NJR1168" s="86"/>
      <c r="NJS1168" s="86"/>
      <c r="NJT1168" s="86"/>
      <c r="NJU1168" s="86"/>
      <c r="NJV1168" s="86"/>
      <c r="NJW1168" s="86"/>
      <c r="NJX1168" s="86"/>
      <c r="NJY1168" s="86"/>
      <c r="NJZ1168" s="86"/>
      <c r="NKA1168" s="86"/>
      <c r="NKB1168" s="86"/>
      <c r="NKC1168" s="86"/>
      <c r="NKD1168" s="86"/>
      <c r="NKE1168" s="86"/>
      <c r="NKF1168" s="86"/>
      <c r="NKG1168" s="86"/>
      <c r="NKH1168" s="86"/>
      <c r="NKI1168" s="86"/>
      <c r="NKJ1168" s="86"/>
      <c r="NKK1168" s="86"/>
      <c r="NKL1168" s="86"/>
      <c r="NKM1168" s="86"/>
      <c r="NKN1168" s="86"/>
      <c r="NKO1168" s="86"/>
      <c r="NKP1168" s="86"/>
      <c r="NKQ1168" s="86"/>
      <c r="NKR1168" s="86"/>
      <c r="NKS1168" s="86"/>
      <c r="NKT1168" s="86"/>
      <c r="NKU1168" s="86"/>
      <c r="NKV1168" s="86"/>
      <c r="NKW1168" s="86"/>
      <c r="NKX1168" s="86"/>
      <c r="NKY1168" s="86"/>
      <c r="NKZ1168" s="86"/>
      <c r="NLA1168" s="86"/>
      <c r="NLB1168" s="86"/>
      <c r="NLC1168" s="86"/>
      <c r="NLD1168" s="86"/>
      <c r="NLE1168" s="86"/>
      <c r="NLF1168" s="86"/>
      <c r="NLG1168" s="86"/>
      <c r="NLH1168" s="86"/>
      <c r="NLI1168" s="86"/>
      <c r="NLJ1168" s="86"/>
      <c r="NLK1168" s="86"/>
      <c r="NLL1168" s="86"/>
      <c r="NLM1168" s="86"/>
      <c r="NLN1168" s="86"/>
      <c r="NLO1168" s="86"/>
      <c r="NLP1168" s="86"/>
      <c r="NLQ1168" s="86"/>
      <c r="NLR1168" s="86"/>
      <c r="NLS1168" s="86"/>
      <c r="NLT1168" s="86"/>
      <c r="NLU1168" s="86"/>
      <c r="NLV1168" s="86"/>
      <c r="NLW1168" s="86"/>
      <c r="NLX1168" s="86"/>
      <c r="NLY1168" s="86"/>
      <c r="NLZ1168" s="86"/>
      <c r="NMA1168" s="86"/>
      <c r="NMB1168" s="86"/>
      <c r="NMC1168" s="86"/>
      <c r="NMD1168" s="86"/>
      <c r="NME1168" s="86"/>
      <c r="NMF1168" s="86"/>
      <c r="NMG1168" s="86"/>
      <c r="NMH1168" s="86"/>
      <c r="NMI1168" s="86"/>
      <c r="NMJ1168" s="86"/>
      <c r="NMK1168" s="86"/>
      <c r="NML1168" s="86"/>
      <c r="NMM1168" s="86"/>
      <c r="NMN1168" s="86"/>
      <c r="NMO1168" s="86"/>
      <c r="NMP1168" s="86"/>
      <c r="NMQ1168" s="86"/>
      <c r="NMR1168" s="86"/>
      <c r="NMS1168" s="86"/>
      <c r="NMT1168" s="86"/>
      <c r="NMU1168" s="86"/>
      <c r="NMV1168" s="86"/>
      <c r="NMW1168" s="86"/>
      <c r="NMX1168" s="86"/>
      <c r="NMY1168" s="86"/>
      <c r="NMZ1168" s="86"/>
      <c r="NNA1168" s="86"/>
      <c r="NNB1168" s="86"/>
      <c r="NNC1168" s="86"/>
      <c r="NND1168" s="86"/>
      <c r="NNE1168" s="86"/>
      <c r="NNF1168" s="86"/>
      <c r="NNG1168" s="86"/>
      <c r="NNH1168" s="86"/>
      <c r="NNI1168" s="86"/>
      <c r="NNJ1168" s="86"/>
      <c r="NNK1168" s="86"/>
      <c r="NNL1168" s="86"/>
      <c r="NNM1168" s="86"/>
      <c r="NNN1168" s="86"/>
      <c r="NNO1168" s="86"/>
      <c r="NNP1168" s="86"/>
      <c r="NNQ1168" s="86"/>
      <c r="NNR1168" s="86"/>
      <c r="NNS1168" s="86"/>
      <c r="NNT1168" s="86"/>
      <c r="NNU1168" s="86"/>
      <c r="NNV1168" s="86"/>
      <c r="NNW1168" s="86"/>
      <c r="NNX1168" s="86"/>
      <c r="NNY1168" s="86"/>
      <c r="NNZ1168" s="86"/>
      <c r="NOA1168" s="86"/>
      <c r="NOB1168" s="86"/>
      <c r="NOC1168" s="86"/>
      <c r="NOD1168" s="86"/>
      <c r="NOE1168" s="86"/>
      <c r="NOF1168" s="86"/>
      <c r="NOG1168" s="86"/>
      <c r="NOH1168" s="86"/>
      <c r="NOI1168" s="86"/>
      <c r="NOJ1168" s="86"/>
      <c r="NOK1168" s="86"/>
      <c r="NOL1168" s="86"/>
      <c r="NOM1168" s="86"/>
      <c r="NON1168" s="86"/>
      <c r="NOO1168" s="86"/>
      <c r="NOP1168" s="86"/>
      <c r="NOQ1168" s="86"/>
      <c r="NOR1168" s="86"/>
      <c r="NOS1168" s="86"/>
      <c r="NOT1168" s="86"/>
      <c r="NOU1168" s="86"/>
      <c r="NOV1168" s="86"/>
      <c r="NOW1168" s="86"/>
      <c r="NOX1168" s="86"/>
      <c r="NOY1168" s="86"/>
      <c r="NOZ1168" s="86"/>
      <c r="NPA1168" s="86"/>
      <c r="NPB1168" s="86"/>
      <c r="NPC1168" s="86"/>
      <c r="NPD1168" s="86"/>
      <c r="NPE1168" s="86"/>
      <c r="NPF1168" s="86"/>
      <c r="NPG1168" s="86"/>
      <c r="NPH1168" s="86"/>
      <c r="NPI1168" s="86"/>
      <c r="NPJ1168" s="86"/>
      <c r="NPK1168" s="86"/>
      <c r="NPL1168" s="86"/>
      <c r="NPM1168" s="86"/>
      <c r="NPN1168" s="86"/>
      <c r="NPO1168" s="86"/>
      <c r="NPP1168" s="86"/>
      <c r="NPQ1168" s="86"/>
      <c r="NPR1168" s="86"/>
      <c r="NPS1168" s="86"/>
      <c r="NPT1168" s="86"/>
      <c r="NPU1168" s="86"/>
      <c r="NPV1168" s="86"/>
      <c r="NPW1168" s="86"/>
      <c r="NPX1168" s="86"/>
      <c r="NPY1168" s="86"/>
      <c r="NPZ1168" s="86"/>
      <c r="NQA1168" s="86"/>
      <c r="NQB1168" s="86"/>
      <c r="NQC1168" s="86"/>
      <c r="NQD1168" s="86"/>
      <c r="NQE1168" s="86"/>
      <c r="NQF1168" s="86"/>
      <c r="NQG1168" s="86"/>
      <c r="NQH1168" s="86"/>
      <c r="NQI1168" s="86"/>
      <c r="NQJ1168" s="86"/>
      <c r="NQK1168" s="86"/>
      <c r="NQL1168" s="86"/>
      <c r="NQM1168" s="86"/>
      <c r="NQN1168" s="86"/>
      <c r="NQO1168" s="86"/>
      <c r="NQP1168" s="86"/>
      <c r="NQQ1168" s="86"/>
      <c r="NQR1168" s="86"/>
      <c r="NQS1168" s="86"/>
      <c r="NQT1168" s="86"/>
      <c r="NQU1168" s="86"/>
      <c r="NQV1168" s="86"/>
      <c r="NQW1168" s="86"/>
      <c r="NQX1168" s="86"/>
      <c r="NQY1168" s="86"/>
      <c r="NQZ1168" s="86"/>
      <c r="NRA1168" s="86"/>
      <c r="NRB1168" s="86"/>
      <c r="NRC1168" s="86"/>
      <c r="NRD1168" s="86"/>
      <c r="NRE1168" s="86"/>
      <c r="NRF1168" s="86"/>
      <c r="NRG1168" s="86"/>
      <c r="NRH1168" s="86"/>
      <c r="NRI1168" s="86"/>
      <c r="NRJ1168" s="86"/>
      <c r="NRK1168" s="86"/>
      <c r="NRL1168" s="86"/>
      <c r="NRM1168" s="86"/>
      <c r="NRN1168" s="86"/>
      <c r="NRO1168" s="86"/>
      <c r="NRP1168" s="86"/>
      <c r="NRQ1168" s="86"/>
      <c r="NRR1168" s="86"/>
      <c r="NRS1168" s="86"/>
      <c r="NRT1168" s="86"/>
      <c r="NRU1168" s="86"/>
      <c r="NRV1168" s="86"/>
      <c r="NRW1168" s="86"/>
      <c r="NRX1168" s="86"/>
      <c r="NRY1168" s="86"/>
      <c r="NRZ1168" s="86"/>
      <c r="NSA1168" s="86"/>
      <c r="NSB1168" s="86"/>
      <c r="NSC1168" s="86"/>
      <c r="NSD1168" s="86"/>
      <c r="NSE1168" s="86"/>
      <c r="NSF1168" s="86"/>
      <c r="NSG1168" s="86"/>
      <c r="NSH1168" s="86"/>
      <c r="NSI1168" s="86"/>
      <c r="NSJ1168" s="86"/>
      <c r="NSK1168" s="86"/>
      <c r="NSL1168" s="86"/>
      <c r="NSM1168" s="86"/>
      <c r="NSN1168" s="86"/>
      <c r="NSO1168" s="86"/>
      <c r="NSP1168" s="86"/>
      <c r="NSQ1168" s="86"/>
      <c r="NSR1168" s="86"/>
      <c r="NSS1168" s="86"/>
      <c r="NST1168" s="86"/>
      <c r="NSU1168" s="86"/>
      <c r="NSV1168" s="86"/>
      <c r="NSW1168" s="86"/>
      <c r="NSX1168" s="86"/>
      <c r="NSY1168" s="86"/>
      <c r="NSZ1168" s="86"/>
      <c r="NTA1168" s="86"/>
      <c r="NTB1168" s="86"/>
      <c r="NTC1168" s="86"/>
      <c r="NTD1168" s="86"/>
      <c r="NTE1168" s="86"/>
      <c r="NTF1168" s="86"/>
      <c r="NTG1168" s="86"/>
      <c r="NTH1168" s="86"/>
      <c r="NTI1168" s="86"/>
      <c r="NTJ1168" s="86"/>
      <c r="NTK1168" s="86"/>
      <c r="NTL1168" s="86"/>
      <c r="NTM1168" s="86"/>
      <c r="NTN1168" s="86"/>
      <c r="NTO1168" s="86"/>
      <c r="NTP1168" s="86"/>
      <c r="NTQ1168" s="86"/>
      <c r="NTR1168" s="86"/>
      <c r="NTS1168" s="86"/>
      <c r="NTT1168" s="86"/>
      <c r="NTU1168" s="86"/>
      <c r="NTV1168" s="86"/>
      <c r="NTW1168" s="86"/>
      <c r="NTX1168" s="86"/>
      <c r="NTY1168" s="86"/>
      <c r="NTZ1168" s="86"/>
      <c r="NUA1168" s="86"/>
      <c r="NUB1168" s="86"/>
      <c r="NUC1168" s="86"/>
      <c r="NUD1168" s="86"/>
      <c r="NUE1168" s="86"/>
      <c r="NUF1168" s="86"/>
      <c r="NUG1168" s="86"/>
      <c r="NUH1168" s="86"/>
      <c r="NUI1168" s="86"/>
      <c r="NUJ1168" s="86"/>
      <c r="NUK1168" s="86"/>
      <c r="NUL1168" s="86"/>
      <c r="NUM1168" s="86"/>
      <c r="NUN1168" s="86"/>
      <c r="NUO1168" s="86"/>
      <c r="NUP1168" s="86"/>
      <c r="NUQ1168" s="86"/>
      <c r="NUR1168" s="86"/>
      <c r="NUS1168" s="86"/>
      <c r="NUT1168" s="86"/>
      <c r="NUU1168" s="86"/>
      <c r="NUV1168" s="86"/>
      <c r="NUW1168" s="86"/>
      <c r="NUX1168" s="86"/>
      <c r="NUY1168" s="86"/>
      <c r="NUZ1168" s="86"/>
      <c r="NVA1168" s="86"/>
      <c r="NVB1168" s="86"/>
      <c r="NVC1168" s="86"/>
      <c r="NVD1168" s="86"/>
      <c r="NVE1168" s="86"/>
      <c r="NVF1168" s="86"/>
      <c r="NVG1168" s="86"/>
      <c r="NVH1168" s="86"/>
      <c r="NVI1168" s="86"/>
      <c r="NVJ1168" s="86"/>
      <c r="NVK1168" s="86"/>
      <c r="NVL1168" s="86"/>
      <c r="NVM1168" s="86"/>
      <c r="NVN1168" s="86"/>
      <c r="NVO1168" s="86"/>
      <c r="NVP1168" s="86"/>
      <c r="NVQ1168" s="86"/>
      <c r="NVR1168" s="86"/>
      <c r="NVS1168" s="86"/>
      <c r="NVT1168" s="86"/>
      <c r="NVU1168" s="86"/>
      <c r="NVV1168" s="86"/>
      <c r="NVW1168" s="86"/>
      <c r="NVX1168" s="86"/>
      <c r="NVY1168" s="86"/>
      <c r="NVZ1168" s="86"/>
      <c r="NWA1168" s="86"/>
      <c r="NWB1168" s="86"/>
      <c r="NWC1168" s="86"/>
      <c r="NWD1168" s="86"/>
      <c r="NWE1168" s="86"/>
      <c r="NWF1168" s="86"/>
      <c r="NWG1168" s="86"/>
      <c r="NWH1168" s="86"/>
      <c r="NWI1168" s="86"/>
      <c r="NWJ1168" s="86"/>
      <c r="NWK1168" s="86"/>
      <c r="NWL1168" s="86"/>
      <c r="NWM1168" s="86"/>
      <c r="NWN1168" s="86"/>
      <c r="NWO1168" s="86"/>
      <c r="NWP1168" s="86"/>
      <c r="NWQ1168" s="86"/>
      <c r="NWR1168" s="86"/>
      <c r="NWS1168" s="86"/>
      <c r="NWT1168" s="86"/>
      <c r="NWU1168" s="86"/>
      <c r="NWV1168" s="86"/>
      <c r="NWW1168" s="86"/>
      <c r="NWX1168" s="86"/>
      <c r="NWY1168" s="86"/>
      <c r="NWZ1168" s="86"/>
      <c r="NXA1168" s="86"/>
      <c r="NXB1168" s="86"/>
      <c r="NXC1168" s="86"/>
      <c r="NXD1168" s="86"/>
      <c r="NXE1168" s="86"/>
      <c r="NXF1168" s="86"/>
      <c r="NXG1168" s="86"/>
      <c r="NXH1168" s="86"/>
      <c r="NXI1168" s="86"/>
      <c r="NXJ1168" s="86"/>
      <c r="NXK1168" s="86"/>
      <c r="NXL1168" s="86"/>
      <c r="NXM1168" s="86"/>
      <c r="NXN1168" s="86"/>
      <c r="NXO1168" s="86"/>
      <c r="NXP1168" s="86"/>
      <c r="NXQ1168" s="86"/>
      <c r="NXR1168" s="86"/>
      <c r="NXS1168" s="86"/>
      <c r="NXT1168" s="86"/>
      <c r="NXU1168" s="86"/>
      <c r="NXV1168" s="86"/>
      <c r="NXW1168" s="86"/>
      <c r="NXX1168" s="86"/>
      <c r="NXY1168" s="86"/>
      <c r="NXZ1168" s="86"/>
      <c r="NYA1168" s="86"/>
      <c r="NYB1168" s="86"/>
      <c r="NYC1168" s="86"/>
      <c r="NYD1168" s="86"/>
      <c r="NYE1168" s="86"/>
      <c r="NYF1168" s="86"/>
      <c r="NYG1168" s="86"/>
      <c r="NYH1168" s="86"/>
      <c r="NYI1168" s="86"/>
      <c r="NYJ1168" s="86"/>
      <c r="NYK1168" s="86"/>
      <c r="NYL1168" s="86"/>
      <c r="NYM1168" s="86"/>
      <c r="NYN1168" s="86"/>
      <c r="NYO1168" s="86"/>
      <c r="NYP1168" s="86"/>
      <c r="NYQ1168" s="86"/>
      <c r="NYR1168" s="86"/>
      <c r="NYS1168" s="86"/>
      <c r="NYT1168" s="86"/>
      <c r="NYU1168" s="86"/>
      <c r="NYV1168" s="86"/>
      <c r="NYW1168" s="86"/>
      <c r="NYX1168" s="86"/>
      <c r="NYY1168" s="86"/>
      <c r="NYZ1168" s="86"/>
      <c r="NZA1168" s="86"/>
      <c r="NZB1168" s="86"/>
      <c r="NZC1168" s="86"/>
      <c r="NZD1168" s="86"/>
      <c r="NZE1168" s="86"/>
      <c r="NZF1168" s="86"/>
      <c r="NZG1168" s="86"/>
      <c r="NZH1168" s="86"/>
      <c r="NZI1168" s="86"/>
      <c r="NZJ1168" s="86"/>
      <c r="NZK1168" s="86"/>
      <c r="NZL1168" s="86"/>
      <c r="NZM1168" s="86"/>
      <c r="NZN1168" s="86"/>
      <c r="NZO1168" s="86"/>
      <c r="NZP1168" s="86"/>
      <c r="NZQ1168" s="86"/>
      <c r="NZR1168" s="86"/>
      <c r="NZS1168" s="86"/>
      <c r="NZT1168" s="86"/>
      <c r="NZU1168" s="86"/>
      <c r="NZV1168" s="86"/>
      <c r="NZW1168" s="86"/>
      <c r="NZX1168" s="86"/>
      <c r="NZY1168" s="86"/>
      <c r="NZZ1168" s="86"/>
      <c r="OAA1168" s="86"/>
      <c r="OAB1168" s="86"/>
      <c r="OAC1168" s="86"/>
      <c r="OAD1168" s="86"/>
      <c r="OAE1168" s="86"/>
      <c r="OAF1168" s="86"/>
      <c r="OAG1168" s="86"/>
      <c r="OAH1168" s="86"/>
      <c r="OAI1168" s="86"/>
      <c r="OAJ1168" s="86"/>
      <c r="OAK1168" s="86"/>
      <c r="OAL1168" s="86"/>
      <c r="OAM1168" s="86"/>
      <c r="OAN1168" s="86"/>
      <c r="OAO1168" s="86"/>
      <c r="OAP1168" s="86"/>
      <c r="OAQ1168" s="86"/>
      <c r="OAR1168" s="86"/>
      <c r="OAS1168" s="86"/>
      <c r="OAT1168" s="86"/>
      <c r="OAU1168" s="86"/>
      <c r="OAV1168" s="86"/>
      <c r="OAW1168" s="86"/>
      <c r="OAX1168" s="86"/>
      <c r="OAY1168" s="86"/>
      <c r="OAZ1168" s="86"/>
      <c r="OBA1168" s="86"/>
      <c r="OBB1168" s="86"/>
      <c r="OBC1168" s="86"/>
      <c r="OBD1168" s="86"/>
      <c r="OBE1168" s="86"/>
      <c r="OBF1168" s="86"/>
      <c r="OBG1168" s="86"/>
      <c r="OBH1168" s="86"/>
      <c r="OBI1168" s="86"/>
      <c r="OBJ1168" s="86"/>
      <c r="OBK1168" s="86"/>
      <c r="OBL1168" s="86"/>
      <c r="OBM1168" s="86"/>
      <c r="OBN1168" s="86"/>
      <c r="OBO1168" s="86"/>
      <c r="OBP1168" s="86"/>
      <c r="OBQ1168" s="86"/>
      <c r="OBR1168" s="86"/>
      <c r="OBS1168" s="86"/>
      <c r="OBT1168" s="86"/>
      <c r="OBU1168" s="86"/>
      <c r="OBV1168" s="86"/>
      <c r="OBW1168" s="86"/>
      <c r="OBX1168" s="86"/>
      <c r="OBY1168" s="86"/>
      <c r="OBZ1168" s="86"/>
      <c r="OCA1168" s="86"/>
      <c r="OCB1168" s="86"/>
      <c r="OCC1168" s="86"/>
      <c r="OCD1168" s="86"/>
      <c r="OCE1168" s="86"/>
      <c r="OCF1168" s="86"/>
      <c r="OCG1168" s="86"/>
      <c r="OCH1168" s="86"/>
      <c r="OCI1168" s="86"/>
      <c r="OCJ1168" s="86"/>
      <c r="OCK1168" s="86"/>
      <c r="OCL1168" s="86"/>
      <c r="OCM1168" s="86"/>
      <c r="OCN1168" s="86"/>
      <c r="OCO1168" s="86"/>
      <c r="OCP1168" s="86"/>
      <c r="OCQ1168" s="86"/>
      <c r="OCR1168" s="86"/>
      <c r="OCS1168" s="86"/>
      <c r="OCT1168" s="86"/>
      <c r="OCU1168" s="86"/>
      <c r="OCV1168" s="86"/>
      <c r="OCW1168" s="86"/>
      <c r="OCX1168" s="86"/>
      <c r="OCY1168" s="86"/>
      <c r="OCZ1168" s="86"/>
      <c r="ODA1168" s="86"/>
      <c r="ODB1168" s="86"/>
      <c r="ODC1168" s="86"/>
      <c r="ODD1168" s="86"/>
      <c r="ODE1168" s="86"/>
      <c r="ODF1168" s="86"/>
      <c r="ODG1168" s="86"/>
      <c r="ODH1168" s="86"/>
      <c r="ODI1168" s="86"/>
      <c r="ODJ1168" s="86"/>
      <c r="ODK1168" s="86"/>
      <c r="ODL1168" s="86"/>
      <c r="ODM1168" s="86"/>
      <c r="ODN1168" s="86"/>
      <c r="ODO1168" s="86"/>
      <c r="ODP1168" s="86"/>
      <c r="ODQ1168" s="86"/>
      <c r="ODR1168" s="86"/>
      <c r="ODS1168" s="86"/>
      <c r="ODT1168" s="86"/>
      <c r="ODU1168" s="86"/>
      <c r="ODV1168" s="86"/>
      <c r="ODW1168" s="86"/>
      <c r="ODX1168" s="86"/>
      <c r="ODY1168" s="86"/>
      <c r="ODZ1168" s="86"/>
      <c r="OEA1168" s="86"/>
      <c r="OEB1168" s="86"/>
      <c r="OEC1168" s="86"/>
      <c r="OED1168" s="86"/>
      <c r="OEE1168" s="86"/>
      <c r="OEF1168" s="86"/>
      <c r="OEG1168" s="86"/>
      <c r="OEH1168" s="86"/>
      <c r="OEI1168" s="86"/>
      <c r="OEJ1168" s="86"/>
      <c r="OEK1168" s="86"/>
      <c r="OEL1168" s="86"/>
      <c r="OEM1168" s="86"/>
      <c r="OEN1168" s="86"/>
      <c r="OEO1168" s="86"/>
      <c r="OEP1168" s="86"/>
      <c r="OEQ1168" s="86"/>
      <c r="OER1168" s="86"/>
      <c r="OES1168" s="86"/>
      <c r="OET1168" s="86"/>
      <c r="OEU1168" s="86"/>
      <c r="OEV1168" s="86"/>
      <c r="OEW1168" s="86"/>
      <c r="OEX1168" s="86"/>
      <c r="OEY1168" s="86"/>
      <c r="OEZ1168" s="86"/>
      <c r="OFA1168" s="86"/>
      <c r="OFB1168" s="86"/>
      <c r="OFC1168" s="86"/>
      <c r="OFD1168" s="86"/>
      <c r="OFE1168" s="86"/>
      <c r="OFF1168" s="86"/>
      <c r="OFG1168" s="86"/>
      <c r="OFH1168" s="86"/>
      <c r="OFI1168" s="86"/>
      <c r="OFJ1168" s="86"/>
      <c r="OFK1168" s="86"/>
      <c r="OFL1168" s="86"/>
      <c r="OFM1168" s="86"/>
      <c r="OFN1168" s="86"/>
      <c r="OFO1168" s="86"/>
      <c r="OFP1168" s="86"/>
      <c r="OFQ1168" s="86"/>
      <c r="OFR1168" s="86"/>
      <c r="OFS1168" s="86"/>
      <c r="OFT1168" s="86"/>
      <c r="OFU1168" s="86"/>
      <c r="OFV1168" s="86"/>
      <c r="OFW1168" s="86"/>
      <c r="OFX1168" s="86"/>
      <c r="OFY1168" s="86"/>
      <c r="OFZ1168" s="86"/>
      <c r="OGA1168" s="86"/>
      <c r="OGB1168" s="86"/>
      <c r="OGC1168" s="86"/>
      <c r="OGD1168" s="86"/>
      <c r="OGE1168" s="86"/>
      <c r="OGF1168" s="86"/>
      <c r="OGG1168" s="86"/>
      <c r="OGH1168" s="86"/>
      <c r="OGI1168" s="86"/>
      <c r="OGJ1168" s="86"/>
      <c r="OGK1168" s="86"/>
      <c r="OGL1168" s="86"/>
      <c r="OGM1168" s="86"/>
      <c r="OGN1168" s="86"/>
      <c r="OGO1168" s="86"/>
      <c r="OGP1168" s="86"/>
      <c r="OGQ1168" s="86"/>
      <c r="OGR1168" s="86"/>
      <c r="OGS1168" s="86"/>
      <c r="OGT1168" s="86"/>
      <c r="OGU1168" s="86"/>
      <c r="OGV1168" s="86"/>
      <c r="OGW1168" s="86"/>
      <c r="OGX1168" s="86"/>
      <c r="OGY1168" s="86"/>
      <c r="OGZ1168" s="86"/>
      <c r="OHA1168" s="86"/>
      <c r="OHB1168" s="86"/>
      <c r="OHC1168" s="86"/>
      <c r="OHD1168" s="86"/>
      <c r="OHE1168" s="86"/>
      <c r="OHF1168" s="86"/>
      <c r="OHG1168" s="86"/>
      <c r="OHH1168" s="86"/>
      <c r="OHI1168" s="86"/>
      <c r="OHJ1168" s="86"/>
      <c r="OHK1168" s="86"/>
      <c r="OHL1168" s="86"/>
      <c r="OHM1168" s="86"/>
      <c r="OHN1168" s="86"/>
      <c r="OHO1168" s="86"/>
      <c r="OHP1168" s="86"/>
      <c r="OHQ1168" s="86"/>
      <c r="OHR1168" s="86"/>
      <c r="OHS1168" s="86"/>
      <c r="OHT1168" s="86"/>
      <c r="OHU1168" s="86"/>
      <c r="OHV1168" s="86"/>
      <c r="OHW1168" s="86"/>
      <c r="OHX1168" s="86"/>
      <c r="OHY1168" s="86"/>
      <c r="OHZ1168" s="86"/>
      <c r="OIA1168" s="86"/>
      <c r="OIB1168" s="86"/>
      <c r="OIC1168" s="86"/>
      <c r="OID1168" s="86"/>
      <c r="OIE1168" s="86"/>
      <c r="OIF1168" s="86"/>
      <c r="OIG1168" s="86"/>
      <c r="OIH1168" s="86"/>
      <c r="OII1168" s="86"/>
      <c r="OIJ1168" s="86"/>
      <c r="OIK1168" s="86"/>
      <c r="OIL1168" s="86"/>
      <c r="OIM1168" s="86"/>
      <c r="OIN1168" s="86"/>
      <c r="OIO1168" s="86"/>
      <c r="OIP1168" s="86"/>
      <c r="OIQ1168" s="86"/>
      <c r="OIR1168" s="86"/>
      <c r="OIS1168" s="86"/>
      <c r="OIT1168" s="86"/>
      <c r="OIU1168" s="86"/>
      <c r="OIV1168" s="86"/>
      <c r="OIW1168" s="86"/>
      <c r="OIX1168" s="86"/>
      <c r="OIY1168" s="86"/>
      <c r="OIZ1168" s="86"/>
      <c r="OJA1168" s="86"/>
      <c r="OJB1168" s="86"/>
      <c r="OJC1168" s="86"/>
      <c r="OJD1168" s="86"/>
      <c r="OJE1168" s="86"/>
      <c r="OJF1168" s="86"/>
      <c r="OJG1168" s="86"/>
      <c r="OJH1168" s="86"/>
      <c r="OJI1168" s="86"/>
      <c r="OJJ1168" s="86"/>
      <c r="OJK1168" s="86"/>
      <c r="OJL1168" s="86"/>
      <c r="OJM1168" s="86"/>
      <c r="OJN1168" s="86"/>
      <c r="OJO1168" s="86"/>
      <c r="OJP1168" s="86"/>
      <c r="OJQ1168" s="86"/>
      <c r="OJR1168" s="86"/>
      <c r="OJS1168" s="86"/>
      <c r="OJT1168" s="86"/>
      <c r="OJU1168" s="86"/>
      <c r="OJV1168" s="86"/>
      <c r="OJW1168" s="86"/>
      <c r="OJX1168" s="86"/>
      <c r="OJY1168" s="86"/>
      <c r="OJZ1168" s="86"/>
      <c r="OKA1168" s="86"/>
      <c r="OKB1168" s="86"/>
      <c r="OKC1168" s="86"/>
      <c r="OKD1168" s="86"/>
      <c r="OKE1168" s="86"/>
      <c r="OKF1168" s="86"/>
      <c r="OKG1168" s="86"/>
      <c r="OKH1168" s="86"/>
      <c r="OKI1168" s="86"/>
      <c r="OKJ1168" s="86"/>
      <c r="OKK1168" s="86"/>
      <c r="OKL1168" s="86"/>
      <c r="OKM1168" s="86"/>
      <c r="OKN1168" s="86"/>
      <c r="OKO1168" s="86"/>
      <c r="OKP1168" s="86"/>
      <c r="OKQ1168" s="86"/>
      <c r="OKR1168" s="86"/>
      <c r="OKS1168" s="86"/>
      <c r="OKT1168" s="86"/>
      <c r="OKU1168" s="86"/>
      <c r="OKV1168" s="86"/>
      <c r="OKW1168" s="86"/>
      <c r="OKX1168" s="86"/>
      <c r="OKY1168" s="86"/>
      <c r="OKZ1168" s="86"/>
      <c r="OLA1168" s="86"/>
      <c r="OLB1168" s="86"/>
      <c r="OLC1168" s="86"/>
      <c r="OLD1168" s="86"/>
      <c r="OLE1168" s="86"/>
      <c r="OLF1168" s="86"/>
      <c r="OLG1168" s="86"/>
      <c r="OLH1168" s="86"/>
      <c r="OLI1168" s="86"/>
      <c r="OLJ1168" s="86"/>
      <c r="OLK1168" s="86"/>
      <c r="OLL1168" s="86"/>
      <c r="OLM1168" s="86"/>
      <c r="OLN1168" s="86"/>
      <c r="OLO1168" s="86"/>
      <c r="OLP1168" s="86"/>
      <c r="OLQ1168" s="86"/>
      <c r="OLR1168" s="86"/>
      <c r="OLS1168" s="86"/>
      <c r="OLT1168" s="86"/>
      <c r="OLU1168" s="86"/>
      <c r="OLV1168" s="86"/>
      <c r="OLW1168" s="86"/>
      <c r="OLX1168" s="86"/>
      <c r="OLY1168" s="86"/>
      <c r="OLZ1168" s="86"/>
      <c r="OMA1168" s="86"/>
      <c r="OMB1168" s="86"/>
      <c r="OMC1168" s="86"/>
      <c r="OMD1168" s="86"/>
      <c r="OME1168" s="86"/>
      <c r="OMF1168" s="86"/>
      <c r="OMG1168" s="86"/>
      <c r="OMH1168" s="86"/>
      <c r="OMI1168" s="86"/>
      <c r="OMJ1168" s="86"/>
      <c r="OMK1168" s="86"/>
      <c r="OML1168" s="86"/>
      <c r="OMM1168" s="86"/>
      <c r="OMN1168" s="86"/>
      <c r="OMO1168" s="86"/>
      <c r="OMP1168" s="86"/>
      <c r="OMQ1168" s="86"/>
      <c r="OMR1168" s="86"/>
      <c r="OMS1168" s="86"/>
      <c r="OMT1168" s="86"/>
      <c r="OMU1168" s="86"/>
      <c r="OMV1168" s="86"/>
      <c r="OMW1168" s="86"/>
      <c r="OMX1168" s="86"/>
      <c r="OMY1168" s="86"/>
      <c r="OMZ1168" s="86"/>
      <c r="ONA1168" s="86"/>
      <c r="ONB1168" s="86"/>
      <c r="ONC1168" s="86"/>
      <c r="OND1168" s="86"/>
      <c r="ONE1168" s="86"/>
      <c r="ONF1168" s="86"/>
      <c r="ONG1168" s="86"/>
      <c r="ONH1168" s="86"/>
      <c r="ONI1168" s="86"/>
      <c r="ONJ1168" s="86"/>
      <c r="ONK1168" s="86"/>
      <c r="ONL1168" s="86"/>
      <c r="ONM1168" s="86"/>
      <c r="ONN1168" s="86"/>
      <c r="ONO1168" s="86"/>
      <c r="ONP1168" s="86"/>
      <c r="ONQ1168" s="86"/>
      <c r="ONR1168" s="86"/>
      <c r="ONS1168" s="86"/>
      <c r="ONT1168" s="86"/>
      <c r="ONU1168" s="86"/>
      <c r="ONV1168" s="86"/>
      <c r="ONW1168" s="86"/>
      <c r="ONX1168" s="86"/>
      <c r="ONY1168" s="86"/>
      <c r="ONZ1168" s="86"/>
      <c r="OOA1168" s="86"/>
      <c r="OOB1168" s="86"/>
      <c r="OOC1168" s="86"/>
      <c r="OOD1168" s="86"/>
      <c r="OOE1168" s="86"/>
      <c r="OOF1168" s="86"/>
      <c r="OOG1168" s="86"/>
      <c r="OOH1168" s="86"/>
      <c r="OOI1168" s="86"/>
      <c r="OOJ1168" s="86"/>
      <c r="OOK1168" s="86"/>
      <c r="OOL1168" s="86"/>
      <c r="OOM1168" s="86"/>
      <c r="OON1168" s="86"/>
      <c r="OOO1168" s="86"/>
      <c r="OOP1168" s="86"/>
      <c r="OOQ1168" s="86"/>
      <c r="OOR1168" s="86"/>
      <c r="OOS1168" s="86"/>
      <c r="OOT1168" s="86"/>
      <c r="OOU1168" s="86"/>
      <c r="OOV1168" s="86"/>
      <c r="OOW1168" s="86"/>
      <c r="OOX1168" s="86"/>
      <c r="OOY1168" s="86"/>
      <c r="OOZ1168" s="86"/>
      <c r="OPA1168" s="86"/>
      <c r="OPB1168" s="86"/>
      <c r="OPC1168" s="86"/>
      <c r="OPD1168" s="86"/>
      <c r="OPE1168" s="86"/>
      <c r="OPF1168" s="86"/>
      <c r="OPG1168" s="86"/>
      <c r="OPH1168" s="86"/>
      <c r="OPI1168" s="86"/>
      <c r="OPJ1168" s="86"/>
      <c r="OPK1168" s="86"/>
      <c r="OPL1168" s="86"/>
      <c r="OPM1168" s="86"/>
      <c r="OPN1168" s="86"/>
      <c r="OPO1168" s="86"/>
      <c r="OPP1168" s="86"/>
      <c r="OPQ1168" s="86"/>
      <c r="OPR1168" s="86"/>
      <c r="OPS1168" s="86"/>
      <c r="OPT1168" s="86"/>
      <c r="OPU1168" s="86"/>
      <c r="OPV1168" s="86"/>
      <c r="OPW1168" s="86"/>
      <c r="OPX1168" s="86"/>
      <c r="OPY1168" s="86"/>
      <c r="OPZ1168" s="86"/>
      <c r="OQA1168" s="86"/>
      <c r="OQB1168" s="86"/>
      <c r="OQC1168" s="86"/>
      <c r="OQD1168" s="86"/>
      <c r="OQE1168" s="86"/>
      <c r="OQF1168" s="86"/>
      <c r="OQG1168" s="86"/>
      <c r="OQH1168" s="86"/>
      <c r="OQI1168" s="86"/>
      <c r="OQJ1168" s="86"/>
      <c r="OQK1168" s="86"/>
      <c r="OQL1168" s="86"/>
      <c r="OQM1168" s="86"/>
      <c r="OQN1168" s="86"/>
      <c r="OQO1168" s="86"/>
      <c r="OQP1168" s="86"/>
      <c r="OQQ1168" s="86"/>
      <c r="OQR1168" s="86"/>
      <c r="OQS1168" s="86"/>
      <c r="OQT1168" s="86"/>
      <c r="OQU1168" s="86"/>
      <c r="OQV1168" s="86"/>
      <c r="OQW1168" s="86"/>
      <c r="OQX1168" s="86"/>
      <c r="OQY1168" s="86"/>
      <c r="OQZ1168" s="86"/>
      <c r="ORA1168" s="86"/>
      <c r="ORB1168" s="86"/>
      <c r="ORC1168" s="86"/>
      <c r="ORD1168" s="86"/>
      <c r="ORE1168" s="86"/>
      <c r="ORF1168" s="86"/>
      <c r="ORG1168" s="86"/>
      <c r="ORH1168" s="86"/>
      <c r="ORI1168" s="86"/>
      <c r="ORJ1168" s="86"/>
      <c r="ORK1168" s="86"/>
      <c r="ORL1168" s="86"/>
      <c r="ORM1168" s="86"/>
      <c r="ORN1168" s="86"/>
      <c r="ORO1168" s="86"/>
      <c r="ORP1168" s="86"/>
      <c r="ORQ1168" s="86"/>
      <c r="ORR1168" s="86"/>
      <c r="ORS1168" s="86"/>
      <c r="ORT1168" s="86"/>
      <c r="ORU1168" s="86"/>
      <c r="ORV1168" s="86"/>
      <c r="ORW1168" s="86"/>
      <c r="ORX1168" s="86"/>
      <c r="ORY1168" s="86"/>
      <c r="ORZ1168" s="86"/>
      <c r="OSA1168" s="86"/>
      <c r="OSB1168" s="86"/>
      <c r="OSC1168" s="86"/>
      <c r="OSD1168" s="86"/>
      <c r="OSE1168" s="86"/>
      <c r="OSF1168" s="86"/>
      <c r="OSG1168" s="86"/>
      <c r="OSH1168" s="86"/>
      <c r="OSI1168" s="86"/>
      <c r="OSJ1168" s="86"/>
      <c r="OSK1168" s="86"/>
      <c r="OSL1168" s="86"/>
      <c r="OSM1168" s="86"/>
      <c r="OSN1168" s="86"/>
      <c r="OSO1168" s="86"/>
      <c r="OSP1168" s="86"/>
      <c r="OSQ1168" s="86"/>
      <c r="OSR1168" s="86"/>
      <c r="OSS1168" s="86"/>
      <c r="OST1168" s="86"/>
      <c r="OSU1168" s="86"/>
      <c r="OSV1168" s="86"/>
      <c r="OSW1168" s="86"/>
      <c r="OSX1168" s="86"/>
      <c r="OSY1168" s="86"/>
      <c r="OSZ1168" s="86"/>
      <c r="OTA1168" s="86"/>
      <c r="OTB1168" s="86"/>
      <c r="OTC1168" s="86"/>
      <c r="OTD1168" s="86"/>
      <c r="OTE1168" s="86"/>
      <c r="OTF1168" s="86"/>
      <c r="OTG1168" s="86"/>
      <c r="OTH1168" s="86"/>
      <c r="OTI1168" s="86"/>
      <c r="OTJ1168" s="86"/>
      <c r="OTK1168" s="86"/>
      <c r="OTL1168" s="86"/>
      <c r="OTM1168" s="86"/>
      <c r="OTN1168" s="86"/>
      <c r="OTO1168" s="86"/>
      <c r="OTP1168" s="86"/>
      <c r="OTQ1168" s="86"/>
      <c r="OTR1168" s="86"/>
      <c r="OTS1168" s="86"/>
      <c r="OTT1168" s="86"/>
      <c r="OTU1168" s="86"/>
      <c r="OTV1168" s="86"/>
      <c r="OTW1168" s="86"/>
      <c r="OTX1168" s="86"/>
      <c r="OTY1168" s="86"/>
      <c r="OTZ1168" s="86"/>
      <c r="OUA1168" s="86"/>
      <c r="OUB1168" s="86"/>
      <c r="OUC1168" s="86"/>
      <c r="OUD1168" s="86"/>
      <c r="OUE1168" s="86"/>
      <c r="OUF1168" s="86"/>
      <c r="OUG1168" s="86"/>
      <c r="OUH1168" s="86"/>
      <c r="OUI1168" s="86"/>
      <c r="OUJ1168" s="86"/>
      <c r="OUK1168" s="86"/>
      <c r="OUL1168" s="86"/>
      <c r="OUM1168" s="86"/>
      <c r="OUN1168" s="86"/>
      <c r="OUO1168" s="86"/>
      <c r="OUP1168" s="86"/>
      <c r="OUQ1168" s="86"/>
      <c r="OUR1168" s="86"/>
      <c r="OUS1168" s="86"/>
      <c r="OUT1168" s="86"/>
      <c r="OUU1168" s="86"/>
      <c r="OUV1168" s="86"/>
      <c r="OUW1168" s="86"/>
      <c r="OUX1168" s="86"/>
      <c r="OUY1168" s="86"/>
      <c r="OUZ1168" s="86"/>
      <c r="OVA1168" s="86"/>
      <c r="OVB1168" s="86"/>
      <c r="OVC1168" s="86"/>
      <c r="OVD1168" s="86"/>
      <c r="OVE1168" s="86"/>
      <c r="OVF1168" s="86"/>
      <c r="OVG1168" s="86"/>
      <c r="OVH1168" s="86"/>
      <c r="OVI1168" s="86"/>
      <c r="OVJ1168" s="86"/>
      <c r="OVK1168" s="86"/>
      <c r="OVL1168" s="86"/>
      <c r="OVM1168" s="86"/>
      <c r="OVN1168" s="86"/>
      <c r="OVO1168" s="86"/>
      <c r="OVP1168" s="86"/>
      <c r="OVQ1168" s="86"/>
      <c r="OVR1168" s="86"/>
      <c r="OVS1168" s="86"/>
      <c r="OVT1168" s="86"/>
      <c r="OVU1168" s="86"/>
      <c r="OVV1168" s="86"/>
      <c r="OVW1168" s="86"/>
      <c r="OVX1168" s="86"/>
      <c r="OVY1168" s="86"/>
      <c r="OVZ1168" s="86"/>
      <c r="OWA1168" s="86"/>
      <c r="OWB1168" s="86"/>
      <c r="OWC1168" s="86"/>
      <c r="OWD1168" s="86"/>
      <c r="OWE1168" s="86"/>
      <c r="OWF1168" s="86"/>
      <c r="OWG1168" s="86"/>
      <c r="OWH1168" s="86"/>
      <c r="OWI1168" s="86"/>
      <c r="OWJ1168" s="86"/>
      <c r="OWK1168" s="86"/>
      <c r="OWL1168" s="86"/>
      <c r="OWM1168" s="86"/>
      <c r="OWN1168" s="86"/>
      <c r="OWO1168" s="86"/>
      <c r="OWP1168" s="86"/>
      <c r="OWQ1168" s="86"/>
      <c r="OWR1168" s="86"/>
      <c r="OWS1168" s="86"/>
      <c r="OWT1168" s="86"/>
      <c r="OWU1168" s="86"/>
      <c r="OWV1168" s="86"/>
      <c r="OWW1168" s="86"/>
      <c r="OWX1168" s="86"/>
      <c r="OWY1168" s="86"/>
      <c r="OWZ1168" s="86"/>
      <c r="OXA1168" s="86"/>
      <c r="OXB1168" s="86"/>
      <c r="OXC1168" s="86"/>
      <c r="OXD1168" s="86"/>
      <c r="OXE1168" s="86"/>
      <c r="OXF1168" s="86"/>
      <c r="OXG1168" s="86"/>
      <c r="OXH1168" s="86"/>
      <c r="OXI1168" s="86"/>
      <c r="OXJ1168" s="86"/>
      <c r="OXK1168" s="86"/>
      <c r="OXL1168" s="86"/>
      <c r="OXM1168" s="86"/>
      <c r="OXN1168" s="86"/>
      <c r="OXO1168" s="86"/>
      <c r="OXP1168" s="86"/>
      <c r="OXQ1168" s="86"/>
      <c r="OXR1168" s="86"/>
      <c r="OXS1168" s="86"/>
      <c r="OXT1168" s="86"/>
      <c r="OXU1168" s="86"/>
      <c r="OXV1168" s="86"/>
      <c r="OXW1168" s="86"/>
      <c r="OXX1168" s="86"/>
      <c r="OXY1168" s="86"/>
      <c r="OXZ1168" s="86"/>
      <c r="OYA1168" s="86"/>
      <c r="OYB1168" s="86"/>
      <c r="OYC1168" s="86"/>
      <c r="OYD1168" s="86"/>
      <c r="OYE1168" s="86"/>
      <c r="OYF1168" s="86"/>
      <c r="OYG1168" s="86"/>
      <c r="OYH1168" s="86"/>
      <c r="OYI1168" s="86"/>
      <c r="OYJ1168" s="86"/>
      <c r="OYK1168" s="86"/>
      <c r="OYL1168" s="86"/>
      <c r="OYM1168" s="86"/>
      <c r="OYN1168" s="86"/>
      <c r="OYO1168" s="86"/>
      <c r="OYP1168" s="86"/>
      <c r="OYQ1168" s="86"/>
      <c r="OYR1168" s="86"/>
      <c r="OYS1168" s="86"/>
      <c r="OYT1168" s="86"/>
      <c r="OYU1168" s="86"/>
      <c r="OYV1168" s="86"/>
      <c r="OYW1168" s="86"/>
      <c r="OYX1168" s="86"/>
      <c r="OYY1168" s="86"/>
      <c r="OYZ1168" s="86"/>
      <c r="OZA1168" s="86"/>
      <c r="OZB1168" s="86"/>
      <c r="OZC1168" s="86"/>
      <c r="OZD1168" s="86"/>
      <c r="OZE1168" s="86"/>
      <c r="OZF1168" s="86"/>
      <c r="OZG1168" s="86"/>
      <c r="OZH1168" s="86"/>
      <c r="OZI1168" s="86"/>
      <c r="OZJ1168" s="86"/>
      <c r="OZK1168" s="86"/>
      <c r="OZL1168" s="86"/>
      <c r="OZM1168" s="86"/>
      <c r="OZN1168" s="86"/>
      <c r="OZO1168" s="86"/>
      <c r="OZP1168" s="86"/>
      <c r="OZQ1168" s="86"/>
      <c r="OZR1168" s="86"/>
      <c r="OZS1168" s="86"/>
      <c r="OZT1168" s="86"/>
      <c r="OZU1168" s="86"/>
      <c r="OZV1168" s="86"/>
      <c r="OZW1168" s="86"/>
      <c r="OZX1168" s="86"/>
      <c r="OZY1168" s="86"/>
      <c r="OZZ1168" s="86"/>
      <c r="PAA1168" s="86"/>
      <c r="PAB1168" s="86"/>
      <c r="PAC1168" s="86"/>
      <c r="PAD1168" s="86"/>
      <c r="PAE1168" s="86"/>
      <c r="PAF1168" s="86"/>
      <c r="PAG1168" s="86"/>
      <c r="PAH1168" s="86"/>
      <c r="PAI1168" s="86"/>
      <c r="PAJ1168" s="86"/>
      <c r="PAK1168" s="86"/>
      <c r="PAL1168" s="86"/>
      <c r="PAM1168" s="86"/>
      <c r="PAN1168" s="86"/>
      <c r="PAO1168" s="86"/>
      <c r="PAP1168" s="86"/>
      <c r="PAQ1168" s="86"/>
      <c r="PAR1168" s="86"/>
      <c r="PAS1168" s="86"/>
      <c r="PAT1168" s="86"/>
      <c r="PAU1168" s="86"/>
      <c r="PAV1168" s="86"/>
      <c r="PAW1168" s="86"/>
      <c r="PAX1168" s="86"/>
      <c r="PAY1168" s="86"/>
      <c r="PAZ1168" s="86"/>
      <c r="PBA1168" s="86"/>
      <c r="PBB1168" s="86"/>
      <c r="PBC1168" s="86"/>
      <c r="PBD1168" s="86"/>
      <c r="PBE1168" s="86"/>
      <c r="PBF1168" s="86"/>
      <c r="PBG1168" s="86"/>
      <c r="PBH1168" s="86"/>
      <c r="PBI1168" s="86"/>
      <c r="PBJ1168" s="86"/>
      <c r="PBK1168" s="86"/>
      <c r="PBL1168" s="86"/>
      <c r="PBM1168" s="86"/>
      <c r="PBN1168" s="86"/>
      <c r="PBO1168" s="86"/>
      <c r="PBP1168" s="86"/>
      <c r="PBQ1168" s="86"/>
      <c r="PBR1168" s="86"/>
      <c r="PBS1168" s="86"/>
      <c r="PBT1168" s="86"/>
      <c r="PBU1168" s="86"/>
      <c r="PBV1168" s="86"/>
      <c r="PBW1168" s="86"/>
      <c r="PBX1168" s="86"/>
      <c r="PBY1168" s="86"/>
      <c r="PBZ1168" s="86"/>
      <c r="PCA1168" s="86"/>
      <c r="PCB1168" s="86"/>
      <c r="PCC1168" s="86"/>
      <c r="PCD1168" s="86"/>
      <c r="PCE1168" s="86"/>
      <c r="PCF1168" s="86"/>
      <c r="PCG1168" s="86"/>
      <c r="PCH1168" s="86"/>
      <c r="PCI1168" s="86"/>
      <c r="PCJ1168" s="86"/>
      <c r="PCK1168" s="86"/>
      <c r="PCL1168" s="86"/>
      <c r="PCM1168" s="86"/>
      <c r="PCN1168" s="86"/>
      <c r="PCO1168" s="86"/>
      <c r="PCP1168" s="86"/>
      <c r="PCQ1168" s="86"/>
      <c r="PCR1168" s="86"/>
      <c r="PCS1168" s="86"/>
      <c r="PCT1168" s="86"/>
      <c r="PCU1168" s="86"/>
      <c r="PCV1168" s="86"/>
      <c r="PCW1168" s="86"/>
      <c r="PCX1168" s="86"/>
      <c r="PCY1168" s="86"/>
      <c r="PCZ1168" s="86"/>
      <c r="PDA1168" s="86"/>
      <c r="PDB1168" s="86"/>
      <c r="PDC1168" s="86"/>
      <c r="PDD1168" s="86"/>
      <c r="PDE1168" s="86"/>
      <c r="PDF1168" s="86"/>
      <c r="PDG1168" s="86"/>
      <c r="PDH1168" s="86"/>
      <c r="PDI1168" s="86"/>
      <c r="PDJ1168" s="86"/>
      <c r="PDK1168" s="86"/>
      <c r="PDL1168" s="86"/>
      <c r="PDM1168" s="86"/>
      <c r="PDN1168" s="86"/>
      <c r="PDO1168" s="86"/>
      <c r="PDP1168" s="86"/>
      <c r="PDQ1168" s="86"/>
      <c r="PDR1168" s="86"/>
      <c r="PDS1168" s="86"/>
      <c r="PDT1168" s="86"/>
      <c r="PDU1168" s="86"/>
      <c r="PDV1168" s="86"/>
      <c r="PDW1168" s="86"/>
      <c r="PDX1168" s="86"/>
      <c r="PDY1168" s="86"/>
      <c r="PDZ1168" s="86"/>
      <c r="PEA1168" s="86"/>
      <c r="PEB1168" s="86"/>
      <c r="PEC1168" s="86"/>
      <c r="PED1168" s="86"/>
      <c r="PEE1168" s="86"/>
      <c r="PEF1168" s="86"/>
      <c r="PEG1168" s="86"/>
      <c r="PEH1168" s="86"/>
      <c r="PEI1168" s="86"/>
      <c r="PEJ1168" s="86"/>
      <c r="PEK1168" s="86"/>
      <c r="PEL1168" s="86"/>
      <c r="PEM1168" s="86"/>
      <c r="PEN1168" s="86"/>
      <c r="PEO1168" s="86"/>
      <c r="PEP1168" s="86"/>
      <c r="PEQ1168" s="86"/>
      <c r="PER1168" s="86"/>
      <c r="PES1168" s="86"/>
      <c r="PET1168" s="86"/>
      <c r="PEU1168" s="86"/>
      <c r="PEV1168" s="86"/>
      <c r="PEW1168" s="86"/>
      <c r="PEX1168" s="86"/>
      <c r="PEY1168" s="86"/>
      <c r="PEZ1168" s="86"/>
      <c r="PFA1168" s="86"/>
      <c r="PFB1168" s="86"/>
      <c r="PFC1168" s="86"/>
      <c r="PFD1168" s="86"/>
      <c r="PFE1168" s="86"/>
      <c r="PFF1168" s="86"/>
      <c r="PFG1168" s="86"/>
      <c r="PFH1168" s="86"/>
      <c r="PFI1168" s="86"/>
      <c r="PFJ1168" s="86"/>
      <c r="PFK1168" s="86"/>
      <c r="PFL1168" s="86"/>
      <c r="PFM1168" s="86"/>
      <c r="PFN1168" s="86"/>
      <c r="PFO1168" s="86"/>
      <c r="PFP1168" s="86"/>
      <c r="PFQ1168" s="86"/>
      <c r="PFR1168" s="86"/>
      <c r="PFS1168" s="86"/>
      <c r="PFT1168" s="86"/>
      <c r="PFU1168" s="86"/>
      <c r="PFV1168" s="86"/>
      <c r="PFW1168" s="86"/>
      <c r="PFX1168" s="86"/>
      <c r="PFY1168" s="86"/>
      <c r="PFZ1168" s="86"/>
      <c r="PGA1168" s="86"/>
      <c r="PGB1168" s="86"/>
      <c r="PGC1168" s="86"/>
      <c r="PGD1168" s="86"/>
      <c r="PGE1168" s="86"/>
      <c r="PGF1168" s="86"/>
      <c r="PGG1168" s="86"/>
      <c r="PGH1168" s="86"/>
      <c r="PGI1168" s="86"/>
      <c r="PGJ1168" s="86"/>
      <c r="PGK1168" s="86"/>
      <c r="PGL1168" s="86"/>
      <c r="PGM1168" s="86"/>
      <c r="PGN1168" s="86"/>
      <c r="PGO1168" s="86"/>
      <c r="PGP1168" s="86"/>
      <c r="PGQ1168" s="86"/>
      <c r="PGR1168" s="86"/>
      <c r="PGS1168" s="86"/>
      <c r="PGT1168" s="86"/>
      <c r="PGU1168" s="86"/>
      <c r="PGV1168" s="86"/>
      <c r="PGW1168" s="86"/>
      <c r="PGX1168" s="86"/>
      <c r="PGY1168" s="86"/>
      <c r="PGZ1168" s="86"/>
      <c r="PHA1168" s="86"/>
      <c r="PHB1168" s="86"/>
      <c r="PHC1168" s="86"/>
      <c r="PHD1168" s="86"/>
      <c r="PHE1168" s="86"/>
      <c r="PHF1168" s="86"/>
      <c r="PHG1168" s="86"/>
      <c r="PHH1168" s="86"/>
      <c r="PHI1168" s="86"/>
      <c r="PHJ1168" s="86"/>
      <c r="PHK1168" s="86"/>
      <c r="PHL1168" s="86"/>
      <c r="PHM1168" s="86"/>
      <c r="PHN1168" s="86"/>
      <c r="PHO1168" s="86"/>
      <c r="PHP1168" s="86"/>
      <c r="PHQ1168" s="86"/>
      <c r="PHR1168" s="86"/>
      <c r="PHS1168" s="86"/>
      <c r="PHT1168" s="86"/>
      <c r="PHU1168" s="86"/>
      <c r="PHV1168" s="86"/>
      <c r="PHW1168" s="86"/>
      <c r="PHX1168" s="86"/>
      <c r="PHY1168" s="86"/>
      <c r="PHZ1168" s="86"/>
      <c r="PIA1168" s="86"/>
      <c r="PIB1168" s="86"/>
      <c r="PIC1168" s="86"/>
      <c r="PID1168" s="86"/>
      <c r="PIE1168" s="86"/>
      <c r="PIF1168" s="86"/>
      <c r="PIG1168" s="86"/>
      <c r="PIH1168" s="86"/>
      <c r="PII1168" s="86"/>
      <c r="PIJ1168" s="86"/>
      <c r="PIK1168" s="86"/>
      <c r="PIL1168" s="86"/>
      <c r="PIM1168" s="86"/>
      <c r="PIN1168" s="86"/>
      <c r="PIO1168" s="86"/>
      <c r="PIP1168" s="86"/>
      <c r="PIQ1168" s="86"/>
      <c r="PIR1168" s="86"/>
      <c r="PIS1168" s="86"/>
      <c r="PIT1168" s="86"/>
      <c r="PIU1168" s="86"/>
      <c r="PIV1168" s="86"/>
      <c r="PIW1168" s="86"/>
      <c r="PIX1168" s="86"/>
      <c r="PIY1168" s="86"/>
      <c r="PIZ1168" s="86"/>
      <c r="PJA1168" s="86"/>
      <c r="PJB1168" s="86"/>
      <c r="PJC1168" s="86"/>
      <c r="PJD1168" s="86"/>
      <c r="PJE1168" s="86"/>
      <c r="PJF1168" s="86"/>
      <c r="PJG1168" s="86"/>
      <c r="PJH1168" s="86"/>
      <c r="PJI1168" s="86"/>
      <c r="PJJ1168" s="86"/>
      <c r="PJK1168" s="86"/>
      <c r="PJL1168" s="86"/>
      <c r="PJM1168" s="86"/>
      <c r="PJN1168" s="86"/>
      <c r="PJO1168" s="86"/>
      <c r="PJP1168" s="86"/>
      <c r="PJQ1168" s="86"/>
      <c r="PJR1168" s="86"/>
      <c r="PJS1168" s="86"/>
      <c r="PJT1168" s="86"/>
      <c r="PJU1168" s="86"/>
      <c r="PJV1168" s="86"/>
      <c r="PJW1168" s="86"/>
      <c r="PJX1168" s="86"/>
      <c r="PJY1168" s="86"/>
      <c r="PJZ1168" s="86"/>
      <c r="PKA1168" s="86"/>
      <c r="PKB1168" s="86"/>
      <c r="PKC1168" s="86"/>
      <c r="PKD1168" s="86"/>
      <c r="PKE1168" s="86"/>
      <c r="PKF1168" s="86"/>
      <c r="PKG1168" s="86"/>
      <c r="PKH1168" s="86"/>
      <c r="PKI1168" s="86"/>
      <c r="PKJ1168" s="86"/>
      <c r="PKK1168" s="86"/>
      <c r="PKL1168" s="86"/>
      <c r="PKM1168" s="86"/>
      <c r="PKN1168" s="86"/>
      <c r="PKO1168" s="86"/>
      <c r="PKP1168" s="86"/>
      <c r="PKQ1168" s="86"/>
      <c r="PKR1168" s="86"/>
      <c r="PKS1168" s="86"/>
      <c r="PKT1168" s="86"/>
      <c r="PKU1168" s="86"/>
      <c r="PKV1168" s="86"/>
      <c r="PKW1168" s="86"/>
      <c r="PKX1168" s="86"/>
      <c r="PKY1168" s="86"/>
      <c r="PKZ1168" s="86"/>
      <c r="PLA1168" s="86"/>
      <c r="PLB1168" s="86"/>
      <c r="PLC1168" s="86"/>
      <c r="PLD1168" s="86"/>
      <c r="PLE1168" s="86"/>
      <c r="PLF1168" s="86"/>
      <c r="PLG1168" s="86"/>
      <c r="PLH1168" s="86"/>
      <c r="PLI1168" s="86"/>
      <c r="PLJ1168" s="86"/>
      <c r="PLK1168" s="86"/>
      <c r="PLL1168" s="86"/>
      <c r="PLM1168" s="86"/>
      <c r="PLN1168" s="86"/>
      <c r="PLO1168" s="86"/>
      <c r="PLP1168" s="86"/>
      <c r="PLQ1168" s="86"/>
      <c r="PLR1168" s="86"/>
      <c r="PLS1168" s="86"/>
      <c r="PLT1168" s="86"/>
      <c r="PLU1168" s="86"/>
      <c r="PLV1168" s="86"/>
      <c r="PLW1168" s="86"/>
      <c r="PLX1168" s="86"/>
      <c r="PLY1168" s="86"/>
      <c r="PLZ1168" s="86"/>
      <c r="PMA1168" s="86"/>
      <c r="PMB1168" s="86"/>
      <c r="PMC1168" s="86"/>
      <c r="PMD1168" s="86"/>
      <c r="PME1168" s="86"/>
      <c r="PMF1168" s="86"/>
      <c r="PMG1168" s="86"/>
      <c r="PMH1168" s="86"/>
      <c r="PMI1168" s="86"/>
      <c r="PMJ1168" s="86"/>
      <c r="PMK1168" s="86"/>
      <c r="PML1168" s="86"/>
      <c r="PMM1168" s="86"/>
      <c r="PMN1168" s="86"/>
      <c r="PMO1168" s="86"/>
      <c r="PMP1168" s="86"/>
      <c r="PMQ1168" s="86"/>
      <c r="PMR1168" s="86"/>
      <c r="PMS1168" s="86"/>
      <c r="PMT1168" s="86"/>
      <c r="PMU1168" s="86"/>
      <c r="PMV1168" s="86"/>
      <c r="PMW1168" s="86"/>
      <c r="PMX1168" s="86"/>
      <c r="PMY1168" s="86"/>
      <c r="PMZ1168" s="86"/>
      <c r="PNA1168" s="86"/>
      <c r="PNB1168" s="86"/>
      <c r="PNC1168" s="86"/>
      <c r="PND1168" s="86"/>
      <c r="PNE1168" s="86"/>
      <c r="PNF1168" s="86"/>
      <c r="PNG1168" s="86"/>
      <c r="PNH1168" s="86"/>
      <c r="PNI1168" s="86"/>
      <c r="PNJ1168" s="86"/>
      <c r="PNK1168" s="86"/>
      <c r="PNL1168" s="86"/>
      <c r="PNM1168" s="86"/>
      <c r="PNN1168" s="86"/>
      <c r="PNO1168" s="86"/>
      <c r="PNP1168" s="86"/>
      <c r="PNQ1168" s="86"/>
      <c r="PNR1168" s="86"/>
      <c r="PNS1168" s="86"/>
      <c r="PNT1168" s="86"/>
      <c r="PNU1168" s="86"/>
      <c r="PNV1168" s="86"/>
      <c r="PNW1168" s="86"/>
      <c r="PNX1168" s="86"/>
      <c r="PNY1168" s="86"/>
      <c r="PNZ1168" s="86"/>
      <c r="POA1168" s="86"/>
      <c r="POB1168" s="86"/>
      <c r="POC1168" s="86"/>
      <c r="POD1168" s="86"/>
      <c r="POE1168" s="86"/>
      <c r="POF1168" s="86"/>
      <c r="POG1168" s="86"/>
      <c r="POH1168" s="86"/>
      <c r="POI1168" s="86"/>
      <c r="POJ1168" s="86"/>
      <c r="POK1168" s="86"/>
      <c r="POL1168" s="86"/>
      <c r="POM1168" s="86"/>
      <c r="PON1168" s="86"/>
      <c r="POO1168" s="86"/>
      <c r="POP1168" s="86"/>
      <c r="POQ1168" s="86"/>
      <c r="POR1168" s="86"/>
      <c r="POS1168" s="86"/>
      <c r="POT1168" s="86"/>
      <c r="POU1168" s="86"/>
      <c r="POV1168" s="86"/>
      <c r="POW1168" s="86"/>
      <c r="POX1168" s="86"/>
      <c r="POY1168" s="86"/>
      <c r="POZ1168" s="86"/>
      <c r="PPA1168" s="86"/>
      <c r="PPB1168" s="86"/>
      <c r="PPC1168" s="86"/>
      <c r="PPD1168" s="86"/>
      <c r="PPE1168" s="86"/>
      <c r="PPF1168" s="86"/>
      <c r="PPG1168" s="86"/>
      <c r="PPH1168" s="86"/>
      <c r="PPI1168" s="86"/>
      <c r="PPJ1168" s="86"/>
      <c r="PPK1168" s="86"/>
      <c r="PPL1168" s="86"/>
      <c r="PPM1168" s="86"/>
      <c r="PPN1168" s="86"/>
      <c r="PPO1168" s="86"/>
      <c r="PPP1168" s="86"/>
      <c r="PPQ1168" s="86"/>
      <c r="PPR1168" s="86"/>
      <c r="PPS1168" s="86"/>
      <c r="PPT1168" s="86"/>
      <c r="PPU1168" s="86"/>
      <c r="PPV1168" s="86"/>
      <c r="PPW1168" s="86"/>
      <c r="PPX1168" s="86"/>
      <c r="PPY1168" s="86"/>
      <c r="PPZ1168" s="86"/>
      <c r="PQA1168" s="86"/>
      <c r="PQB1168" s="86"/>
      <c r="PQC1168" s="86"/>
      <c r="PQD1168" s="86"/>
      <c r="PQE1168" s="86"/>
      <c r="PQF1168" s="86"/>
      <c r="PQG1168" s="86"/>
      <c r="PQH1168" s="86"/>
      <c r="PQI1168" s="86"/>
      <c r="PQJ1168" s="86"/>
      <c r="PQK1168" s="86"/>
      <c r="PQL1168" s="86"/>
      <c r="PQM1168" s="86"/>
      <c r="PQN1168" s="86"/>
      <c r="PQO1168" s="86"/>
      <c r="PQP1168" s="86"/>
      <c r="PQQ1168" s="86"/>
      <c r="PQR1168" s="86"/>
      <c r="PQS1168" s="86"/>
      <c r="PQT1168" s="86"/>
      <c r="PQU1168" s="86"/>
      <c r="PQV1168" s="86"/>
      <c r="PQW1168" s="86"/>
      <c r="PQX1168" s="86"/>
      <c r="PQY1168" s="86"/>
      <c r="PQZ1168" s="86"/>
      <c r="PRA1168" s="86"/>
      <c r="PRB1168" s="86"/>
      <c r="PRC1168" s="86"/>
      <c r="PRD1168" s="86"/>
      <c r="PRE1168" s="86"/>
      <c r="PRF1168" s="86"/>
      <c r="PRG1168" s="86"/>
      <c r="PRH1168" s="86"/>
      <c r="PRI1168" s="86"/>
      <c r="PRJ1168" s="86"/>
      <c r="PRK1168" s="86"/>
      <c r="PRL1168" s="86"/>
      <c r="PRM1168" s="86"/>
      <c r="PRN1168" s="86"/>
      <c r="PRO1168" s="86"/>
      <c r="PRP1168" s="86"/>
      <c r="PRQ1168" s="86"/>
      <c r="PRR1168" s="86"/>
      <c r="PRS1168" s="86"/>
      <c r="PRT1168" s="86"/>
      <c r="PRU1168" s="86"/>
      <c r="PRV1168" s="86"/>
      <c r="PRW1168" s="86"/>
      <c r="PRX1168" s="86"/>
      <c r="PRY1168" s="86"/>
      <c r="PRZ1168" s="86"/>
      <c r="PSA1168" s="86"/>
      <c r="PSB1168" s="86"/>
      <c r="PSC1168" s="86"/>
      <c r="PSD1168" s="86"/>
      <c r="PSE1168" s="86"/>
      <c r="PSF1168" s="86"/>
      <c r="PSG1168" s="86"/>
      <c r="PSH1168" s="86"/>
      <c r="PSI1168" s="86"/>
      <c r="PSJ1168" s="86"/>
      <c r="PSK1168" s="86"/>
      <c r="PSL1168" s="86"/>
      <c r="PSM1168" s="86"/>
      <c r="PSN1168" s="86"/>
      <c r="PSO1168" s="86"/>
      <c r="PSP1168" s="86"/>
      <c r="PSQ1168" s="86"/>
      <c r="PSR1168" s="86"/>
      <c r="PSS1168" s="86"/>
      <c r="PST1168" s="86"/>
      <c r="PSU1168" s="86"/>
      <c r="PSV1168" s="86"/>
      <c r="PSW1168" s="86"/>
      <c r="PSX1168" s="86"/>
      <c r="PSY1168" s="86"/>
      <c r="PSZ1168" s="86"/>
      <c r="PTA1168" s="86"/>
      <c r="PTB1168" s="86"/>
      <c r="PTC1168" s="86"/>
      <c r="PTD1168" s="86"/>
      <c r="PTE1168" s="86"/>
      <c r="PTF1168" s="86"/>
      <c r="PTG1168" s="86"/>
      <c r="PTH1168" s="86"/>
      <c r="PTI1168" s="86"/>
      <c r="PTJ1168" s="86"/>
      <c r="PTK1168" s="86"/>
      <c r="PTL1168" s="86"/>
      <c r="PTM1168" s="86"/>
      <c r="PTN1168" s="86"/>
      <c r="PTO1168" s="86"/>
      <c r="PTP1168" s="86"/>
      <c r="PTQ1168" s="86"/>
      <c r="PTR1168" s="86"/>
      <c r="PTS1168" s="86"/>
      <c r="PTT1168" s="86"/>
      <c r="PTU1168" s="86"/>
      <c r="PTV1168" s="86"/>
      <c r="PTW1168" s="86"/>
      <c r="PTX1168" s="86"/>
      <c r="PTY1168" s="86"/>
      <c r="PTZ1168" s="86"/>
      <c r="PUA1168" s="86"/>
      <c r="PUB1168" s="86"/>
      <c r="PUC1168" s="86"/>
      <c r="PUD1168" s="86"/>
      <c r="PUE1168" s="86"/>
      <c r="PUF1168" s="86"/>
      <c r="PUG1168" s="86"/>
      <c r="PUH1168" s="86"/>
      <c r="PUI1168" s="86"/>
      <c r="PUJ1168" s="86"/>
      <c r="PUK1168" s="86"/>
      <c r="PUL1168" s="86"/>
      <c r="PUM1168" s="86"/>
      <c r="PUN1168" s="86"/>
      <c r="PUO1168" s="86"/>
      <c r="PUP1168" s="86"/>
      <c r="PUQ1168" s="86"/>
      <c r="PUR1168" s="86"/>
      <c r="PUS1168" s="86"/>
      <c r="PUT1168" s="86"/>
      <c r="PUU1168" s="86"/>
      <c r="PUV1168" s="86"/>
      <c r="PUW1168" s="86"/>
      <c r="PUX1168" s="86"/>
      <c r="PUY1168" s="86"/>
      <c r="PUZ1168" s="86"/>
      <c r="PVA1168" s="86"/>
      <c r="PVB1168" s="86"/>
      <c r="PVC1168" s="86"/>
      <c r="PVD1168" s="86"/>
      <c r="PVE1168" s="86"/>
      <c r="PVF1168" s="86"/>
      <c r="PVG1168" s="86"/>
      <c r="PVH1168" s="86"/>
      <c r="PVI1168" s="86"/>
      <c r="PVJ1168" s="86"/>
      <c r="PVK1168" s="86"/>
      <c r="PVL1168" s="86"/>
      <c r="PVM1168" s="86"/>
      <c r="PVN1168" s="86"/>
      <c r="PVO1168" s="86"/>
      <c r="PVP1168" s="86"/>
      <c r="PVQ1168" s="86"/>
      <c r="PVR1168" s="86"/>
      <c r="PVS1168" s="86"/>
      <c r="PVT1168" s="86"/>
      <c r="PVU1168" s="86"/>
      <c r="PVV1168" s="86"/>
      <c r="PVW1168" s="86"/>
      <c r="PVX1168" s="86"/>
      <c r="PVY1168" s="86"/>
      <c r="PVZ1168" s="86"/>
      <c r="PWA1168" s="86"/>
      <c r="PWB1168" s="86"/>
      <c r="PWC1168" s="86"/>
      <c r="PWD1168" s="86"/>
      <c r="PWE1168" s="86"/>
      <c r="PWF1168" s="86"/>
      <c r="PWG1168" s="86"/>
      <c r="PWH1168" s="86"/>
      <c r="PWI1168" s="86"/>
      <c r="PWJ1168" s="86"/>
      <c r="PWK1168" s="86"/>
      <c r="PWL1168" s="86"/>
      <c r="PWM1168" s="86"/>
      <c r="PWN1168" s="86"/>
      <c r="PWO1168" s="86"/>
      <c r="PWP1168" s="86"/>
      <c r="PWQ1168" s="86"/>
      <c r="PWR1168" s="86"/>
      <c r="PWS1168" s="86"/>
      <c r="PWT1168" s="86"/>
      <c r="PWU1168" s="86"/>
      <c r="PWV1168" s="86"/>
      <c r="PWW1168" s="86"/>
      <c r="PWX1168" s="86"/>
      <c r="PWY1168" s="86"/>
      <c r="PWZ1168" s="86"/>
      <c r="PXA1168" s="86"/>
      <c r="PXB1168" s="86"/>
      <c r="PXC1168" s="86"/>
      <c r="PXD1168" s="86"/>
      <c r="PXE1168" s="86"/>
      <c r="PXF1168" s="86"/>
      <c r="PXG1168" s="86"/>
      <c r="PXH1168" s="86"/>
      <c r="PXI1168" s="86"/>
      <c r="PXJ1168" s="86"/>
      <c r="PXK1168" s="86"/>
      <c r="PXL1168" s="86"/>
      <c r="PXM1168" s="86"/>
      <c r="PXN1168" s="86"/>
      <c r="PXO1168" s="86"/>
      <c r="PXP1168" s="86"/>
      <c r="PXQ1168" s="86"/>
      <c r="PXR1168" s="86"/>
      <c r="PXS1168" s="86"/>
      <c r="PXT1168" s="86"/>
      <c r="PXU1168" s="86"/>
      <c r="PXV1168" s="86"/>
      <c r="PXW1168" s="86"/>
      <c r="PXX1168" s="86"/>
      <c r="PXY1168" s="86"/>
      <c r="PXZ1168" s="86"/>
      <c r="PYA1168" s="86"/>
      <c r="PYB1168" s="86"/>
      <c r="PYC1168" s="86"/>
      <c r="PYD1168" s="86"/>
      <c r="PYE1168" s="86"/>
      <c r="PYF1168" s="86"/>
      <c r="PYG1168" s="86"/>
      <c r="PYH1168" s="86"/>
      <c r="PYI1168" s="86"/>
      <c r="PYJ1168" s="86"/>
      <c r="PYK1168" s="86"/>
      <c r="PYL1168" s="86"/>
      <c r="PYM1168" s="86"/>
      <c r="PYN1168" s="86"/>
      <c r="PYO1168" s="86"/>
      <c r="PYP1168" s="86"/>
      <c r="PYQ1168" s="86"/>
      <c r="PYR1168" s="86"/>
      <c r="PYS1168" s="86"/>
      <c r="PYT1168" s="86"/>
      <c r="PYU1168" s="86"/>
      <c r="PYV1168" s="86"/>
      <c r="PYW1168" s="86"/>
      <c r="PYX1168" s="86"/>
      <c r="PYY1168" s="86"/>
      <c r="PYZ1168" s="86"/>
      <c r="PZA1168" s="86"/>
      <c r="PZB1168" s="86"/>
      <c r="PZC1168" s="86"/>
      <c r="PZD1168" s="86"/>
      <c r="PZE1168" s="86"/>
      <c r="PZF1168" s="86"/>
      <c r="PZG1168" s="86"/>
      <c r="PZH1168" s="86"/>
      <c r="PZI1168" s="86"/>
      <c r="PZJ1168" s="86"/>
      <c r="PZK1168" s="86"/>
      <c r="PZL1168" s="86"/>
      <c r="PZM1168" s="86"/>
      <c r="PZN1168" s="86"/>
      <c r="PZO1168" s="86"/>
      <c r="PZP1168" s="86"/>
      <c r="PZQ1168" s="86"/>
      <c r="PZR1168" s="86"/>
      <c r="PZS1168" s="86"/>
      <c r="PZT1168" s="86"/>
      <c r="PZU1168" s="86"/>
      <c r="PZV1168" s="86"/>
      <c r="PZW1168" s="86"/>
      <c r="PZX1168" s="86"/>
      <c r="PZY1168" s="86"/>
      <c r="PZZ1168" s="86"/>
      <c r="QAA1168" s="86"/>
      <c r="QAB1168" s="86"/>
      <c r="QAC1168" s="86"/>
      <c r="QAD1168" s="86"/>
      <c r="QAE1168" s="86"/>
      <c r="QAF1168" s="86"/>
      <c r="QAG1168" s="86"/>
      <c r="QAH1168" s="86"/>
      <c r="QAI1168" s="86"/>
      <c r="QAJ1168" s="86"/>
      <c r="QAK1168" s="86"/>
      <c r="QAL1168" s="86"/>
      <c r="QAM1168" s="86"/>
      <c r="QAN1168" s="86"/>
      <c r="QAO1168" s="86"/>
      <c r="QAP1168" s="86"/>
      <c r="QAQ1168" s="86"/>
      <c r="QAR1168" s="86"/>
      <c r="QAS1168" s="86"/>
      <c r="QAT1168" s="86"/>
      <c r="QAU1168" s="86"/>
      <c r="QAV1168" s="86"/>
      <c r="QAW1168" s="86"/>
      <c r="QAX1168" s="86"/>
      <c r="QAY1168" s="86"/>
      <c r="QAZ1168" s="86"/>
      <c r="QBA1168" s="86"/>
      <c r="QBB1168" s="86"/>
      <c r="QBC1168" s="86"/>
      <c r="QBD1168" s="86"/>
      <c r="QBE1168" s="86"/>
      <c r="QBF1168" s="86"/>
      <c r="QBG1168" s="86"/>
      <c r="QBH1168" s="86"/>
      <c r="QBI1168" s="86"/>
      <c r="QBJ1168" s="86"/>
      <c r="QBK1168" s="86"/>
      <c r="QBL1168" s="86"/>
      <c r="QBM1168" s="86"/>
      <c r="QBN1168" s="86"/>
      <c r="QBO1168" s="86"/>
      <c r="QBP1168" s="86"/>
      <c r="QBQ1168" s="86"/>
      <c r="QBR1168" s="86"/>
      <c r="QBS1168" s="86"/>
      <c r="QBT1168" s="86"/>
      <c r="QBU1168" s="86"/>
      <c r="QBV1168" s="86"/>
      <c r="QBW1168" s="86"/>
      <c r="QBX1168" s="86"/>
      <c r="QBY1168" s="86"/>
      <c r="QBZ1168" s="86"/>
      <c r="QCA1168" s="86"/>
      <c r="QCB1168" s="86"/>
      <c r="QCC1168" s="86"/>
      <c r="QCD1168" s="86"/>
      <c r="QCE1168" s="86"/>
      <c r="QCF1168" s="86"/>
      <c r="QCG1168" s="86"/>
      <c r="QCH1168" s="86"/>
      <c r="QCI1168" s="86"/>
      <c r="QCJ1168" s="86"/>
      <c r="QCK1168" s="86"/>
      <c r="QCL1168" s="86"/>
      <c r="QCM1168" s="86"/>
      <c r="QCN1168" s="86"/>
      <c r="QCO1168" s="86"/>
      <c r="QCP1168" s="86"/>
      <c r="QCQ1168" s="86"/>
      <c r="QCR1168" s="86"/>
      <c r="QCS1168" s="86"/>
      <c r="QCT1168" s="86"/>
      <c r="QCU1168" s="86"/>
      <c r="QCV1168" s="86"/>
      <c r="QCW1168" s="86"/>
      <c r="QCX1168" s="86"/>
      <c r="QCY1168" s="86"/>
      <c r="QCZ1168" s="86"/>
      <c r="QDA1168" s="86"/>
      <c r="QDB1168" s="86"/>
      <c r="QDC1168" s="86"/>
      <c r="QDD1168" s="86"/>
      <c r="QDE1168" s="86"/>
      <c r="QDF1168" s="86"/>
      <c r="QDG1168" s="86"/>
      <c r="QDH1168" s="86"/>
      <c r="QDI1168" s="86"/>
      <c r="QDJ1168" s="86"/>
      <c r="QDK1168" s="86"/>
      <c r="QDL1168" s="86"/>
      <c r="QDM1168" s="86"/>
      <c r="QDN1168" s="86"/>
      <c r="QDO1168" s="86"/>
      <c r="QDP1168" s="86"/>
      <c r="QDQ1168" s="86"/>
      <c r="QDR1168" s="86"/>
      <c r="QDS1168" s="86"/>
      <c r="QDT1168" s="86"/>
      <c r="QDU1168" s="86"/>
      <c r="QDV1168" s="86"/>
      <c r="QDW1168" s="86"/>
      <c r="QDX1168" s="86"/>
      <c r="QDY1168" s="86"/>
      <c r="QDZ1168" s="86"/>
      <c r="QEA1168" s="86"/>
      <c r="QEB1168" s="86"/>
      <c r="QEC1168" s="86"/>
      <c r="QED1168" s="86"/>
      <c r="QEE1168" s="86"/>
      <c r="QEF1168" s="86"/>
      <c r="QEG1168" s="86"/>
      <c r="QEH1168" s="86"/>
      <c r="QEI1168" s="86"/>
      <c r="QEJ1168" s="86"/>
      <c r="QEK1168" s="86"/>
      <c r="QEL1168" s="86"/>
      <c r="QEM1168" s="86"/>
      <c r="QEN1168" s="86"/>
      <c r="QEO1168" s="86"/>
      <c r="QEP1168" s="86"/>
      <c r="QEQ1168" s="86"/>
      <c r="QER1168" s="86"/>
      <c r="QES1168" s="86"/>
      <c r="QET1168" s="86"/>
      <c r="QEU1168" s="86"/>
      <c r="QEV1168" s="86"/>
      <c r="QEW1168" s="86"/>
      <c r="QEX1168" s="86"/>
      <c r="QEY1168" s="86"/>
      <c r="QEZ1168" s="86"/>
      <c r="QFA1168" s="86"/>
      <c r="QFB1168" s="86"/>
      <c r="QFC1168" s="86"/>
      <c r="QFD1168" s="86"/>
      <c r="QFE1168" s="86"/>
      <c r="QFF1168" s="86"/>
      <c r="QFG1168" s="86"/>
      <c r="QFH1168" s="86"/>
      <c r="QFI1168" s="86"/>
      <c r="QFJ1168" s="86"/>
      <c r="QFK1168" s="86"/>
      <c r="QFL1168" s="86"/>
      <c r="QFM1168" s="86"/>
      <c r="QFN1168" s="86"/>
      <c r="QFO1168" s="86"/>
      <c r="QFP1168" s="86"/>
      <c r="QFQ1168" s="86"/>
      <c r="QFR1168" s="86"/>
      <c r="QFS1168" s="86"/>
      <c r="QFT1168" s="86"/>
      <c r="QFU1168" s="86"/>
      <c r="QFV1168" s="86"/>
      <c r="QFW1168" s="86"/>
      <c r="QFX1168" s="86"/>
      <c r="QFY1168" s="86"/>
      <c r="QFZ1168" s="86"/>
      <c r="QGA1168" s="86"/>
      <c r="QGB1168" s="86"/>
      <c r="QGC1168" s="86"/>
      <c r="QGD1168" s="86"/>
      <c r="QGE1168" s="86"/>
      <c r="QGF1168" s="86"/>
      <c r="QGG1168" s="86"/>
      <c r="QGH1168" s="86"/>
      <c r="QGI1168" s="86"/>
      <c r="QGJ1168" s="86"/>
      <c r="QGK1168" s="86"/>
      <c r="QGL1168" s="86"/>
      <c r="QGM1168" s="86"/>
      <c r="QGN1168" s="86"/>
      <c r="QGO1168" s="86"/>
      <c r="QGP1168" s="86"/>
      <c r="QGQ1168" s="86"/>
      <c r="QGR1168" s="86"/>
      <c r="QGS1168" s="86"/>
      <c r="QGT1168" s="86"/>
      <c r="QGU1168" s="86"/>
      <c r="QGV1168" s="86"/>
      <c r="QGW1168" s="86"/>
      <c r="QGX1168" s="86"/>
      <c r="QGY1168" s="86"/>
      <c r="QGZ1168" s="86"/>
      <c r="QHA1168" s="86"/>
      <c r="QHB1168" s="86"/>
      <c r="QHC1168" s="86"/>
      <c r="QHD1168" s="86"/>
      <c r="QHE1168" s="86"/>
      <c r="QHF1168" s="86"/>
      <c r="QHG1168" s="86"/>
      <c r="QHH1168" s="86"/>
      <c r="QHI1168" s="86"/>
      <c r="QHJ1168" s="86"/>
      <c r="QHK1168" s="86"/>
      <c r="QHL1168" s="86"/>
      <c r="QHM1168" s="86"/>
      <c r="QHN1168" s="86"/>
      <c r="QHO1168" s="86"/>
      <c r="QHP1168" s="86"/>
      <c r="QHQ1168" s="86"/>
      <c r="QHR1168" s="86"/>
      <c r="QHS1168" s="86"/>
      <c r="QHT1168" s="86"/>
      <c r="QHU1168" s="86"/>
      <c r="QHV1168" s="86"/>
      <c r="QHW1168" s="86"/>
      <c r="QHX1168" s="86"/>
      <c r="QHY1168" s="86"/>
      <c r="QHZ1168" s="86"/>
      <c r="QIA1168" s="86"/>
      <c r="QIB1168" s="86"/>
      <c r="QIC1168" s="86"/>
      <c r="QID1168" s="86"/>
      <c r="QIE1168" s="86"/>
      <c r="QIF1168" s="86"/>
      <c r="QIG1168" s="86"/>
      <c r="QIH1168" s="86"/>
      <c r="QII1168" s="86"/>
      <c r="QIJ1168" s="86"/>
      <c r="QIK1168" s="86"/>
      <c r="QIL1168" s="86"/>
      <c r="QIM1168" s="86"/>
      <c r="QIN1168" s="86"/>
      <c r="QIO1168" s="86"/>
      <c r="QIP1168" s="86"/>
      <c r="QIQ1168" s="86"/>
      <c r="QIR1168" s="86"/>
      <c r="QIS1168" s="86"/>
      <c r="QIT1168" s="86"/>
      <c r="QIU1168" s="86"/>
      <c r="QIV1168" s="86"/>
      <c r="QIW1168" s="86"/>
      <c r="QIX1168" s="86"/>
      <c r="QIY1168" s="86"/>
      <c r="QIZ1168" s="86"/>
      <c r="QJA1168" s="86"/>
      <c r="QJB1168" s="86"/>
      <c r="QJC1168" s="86"/>
      <c r="QJD1168" s="86"/>
      <c r="QJE1168" s="86"/>
      <c r="QJF1168" s="86"/>
      <c r="QJG1168" s="86"/>
      <c r="QJH1168" s="86"/>
      <c r="QJI1168" s="86"/>
      <c r="QJJ1168" s="86"/>
      <c r="QJK1168" s="86"/>
      <c r="QJL1168" s="86"/>
      <c r="QJM1168" s="86"/>
      <c r="QJN1168" s="86"/>
      <c r="QJO1168" s="86"/>
      <c r="QJP1168" s="86"/>
      <c r="QJQ1168" s="86"/>
      <c r="QJR1168" s="86"/>
      <c r="QJS1168" s="86"/>
      <c r="QJT1168" s="86"/>
      <c r="QJU1168" s="86"/>
      <c r="QJV1168" s="86"/>
      <c r="QJW1168" s="86"/>
      <c r="QJX1168" s="86"/>
      <c r="QJY1168" s="86"/>
      <c r="QJZ1168" s="86"/>
      <c r="QKA1168" s="86"/>
      <c r="QKB1168" s="86"/>
      <c r="QKC1168" s="86"/>
      <c r="QKD1168" s="86"/>
      <c r="QKE1168" s="86"/>
      <c r="QKF1168" s="86"/>
      <c r="QKG1168" s="86"/>
      <c r="QKH1168" s="86"/>
      <c r="QKI1168" s="86"/>
      <c r="QKJ1168" s="86"/>
      <c r="QKK1168" s="86"/>
      <c r="QKL1168" s="86"/>
      <c r="QKM1168" s="86"/>
      <c r="QKN1168" s="86"/>
      <c r="QKO1168" s="86"/>
      <c r="QKP1168" s="86"/>
      <c r="QKQ1168" s="86"/>
      <c r="QKR1168" s="86"/>
      <c r="QKS1168" s="86"/>
      <c r="QKT1168" s="86"/>
      <c r="QKU1168" s="86"/>
      <c r="QKV1168" s="86"/>
      <c r="QKW1168" s="86"/>
      <c r="QKX1168" s="86"/>
      <c r="QKY1168" s="86"/>
      <c r="QKZ1168" s="86"/>
      <c r="QLA1168" s="86"/>
      <c r="QLB1168" s="86"/>
      <c r="QLC1168" s="86"/>
      <c r="QLD1168" s="86"/>
      <c r="QLE1168" s="86"/>
      <c r="QLF1168" s="86"/>
      <c r="QLG1168" s="86"/>
      <c r="QLH1168" s="86"/>
      <c r="QLI1168" s="86"/>
      <c r="QLJ1168" s="86"/>
      <c r="QLK1168" s="86"/>
      <c r="QLL1168" s="86"/>
      <c r="QLM1168" s="86"/>
      <c r="QLN1168" s="86"/>
      <c r="QLO1168" s="86"/>
      <c r="QLP1168" s="86"/>
      <c r="QLQ1168" s="86"/>
      <c r="QLR1168" s="86"/>
      <c r="QLS1168" s="86"/>
      <c r="QLT1168" s="86"/>
      <c r="QLU1168" s="86"/>
      <c r="QLV1168" s="86"/>
      <c r="QLW1168" s="86"/>
      <c r="QLX1168" s="86"/>
      <c r="QLY1168" s="86"/>
      <c r="QLZ1168" s="86"/>
      <c r="QMA1168" s="86"/>
      <c r="QMB1168" s="86"/>
      <c r="QMC1168" s="86"/>
      <c r="QMD1168" s="86"/>
      <c r="QME1168" s="86"/>
      <c r="QMF1168" s="86"/>
      <c r="QMG1168" s="86"/>
      <c r="QMH1168" s="86"/>
      <c r="QMI1168" s="86"/>
      <c r="QMJ1168" s="86"/>
      <c r="QMK1168" s="86"/>
      <c r="QML1168" s="86"/>
      <c r="QMM1168" s="86"/>
      <c r="QMN1168" s="86"/>
      <c r="QMO1168" s="86"/>
      <c r="QMP1168" s="86"/>
      <c r="QMQ1168" s="86"/>
      <c r="QMR1168" s="86"/>
      <c r="QMS1168" s="86"/>
      <c r="QMT1168" s="86"/>
      <c r="QMU1168" s="86"/>
      <c r="QMV1168" s="86"/>
      <c r="QMW1168" s="86"/>
      <c r="QMX1168" s="86"/>
      <c r="QMY1168" s="86"/>
      <c r="QMZ1168" s="86"/>
      <c r="QNA1168" s="86"/>
      <c r="QNB1168" s="86"/>
      <c r="QNC1168" s="86"/>
      <c r="QND1168" s="86"/>
      <c r="QNE1168" s="86"/>
      <c r="QNF1168" s="86"/>
      <c r="QNG1168" s="86"/>
      <c r="QNH1168" s="86"/>
      <c r="QNI1168" s="86"/>
      <c r="QNJ1168" s="86"/>
      <c r="QNK1168" s="86"/>
      <c r="QNL1168" s="86"/>
      <c r="QNM1168" s="86"/>
      <c r="QNN1168" s="86"/>
      <c r="QNO1168" s="86"/>
      <c r="QNP1168" s="86"/>
      <c r="QNQ1168" s="86"/>
      <c r="QNR1168" s="86"/>
      <c r="QNS1168" s="86"/>
      <c r="QNT1168" s="86"/>
      <c r="QNU1168" s="86"/>
      <c r="QNV1168" s="86"/>
      <c r="QNW1168" s="86"/>
      <c r="QNX1168" s="86"/>
      <c r="QNY1168" s="86"/>
      <c r="QNZ1168" s="86"/>
      <c r="QOA1168" s="86"/>
      <c r="QOB1168" s="86"/>
      <c r="QOC1168" s="86"/>
      <c r="QOD1168" s="86"/>
      <c r="QOE1168" s="86"/>
      <c r="QOF1168" s="86"/>
      <c r="QOG1168" s="86"/>
      <c r="QOH1168" s="86"/>
      <c r="QOI1168" s="86"/>
      <c r="QOJ1168" s="86"/>
      <c r="QOK1168" s="86"/>
      <c r="QOL1168" s="86"/>
      <c r="QOM1168" s="86"/>
      <c r="QON1168" s="86"/>
      <c r="QOO1168" s="86"/>
      <c r="QOP1168" s="86"/>
      <c r="QOQ1168" s="86"/>
      <c r="QOR1168" s="86"/>
      <c r="QOS1168" s="86"/>
      <c r="QOT1168" s="86"/>
      <c r="QOU1168" s="86"/>
      <c r="QOV1168" s="86"/>
      <c r="QOW1168" s="86"/>
      <c r="QOX1168" s="86"/>
      <c r="QOY1168" s="86"/>
      <c r="QOZ1168" s="86"/>
      <c r="QPA1168" s="86"/>
      <c r="QPB1168" s="86"/>
      <c r="QPC1168" s="86"/>
      <c r="QPD1168" s="86"/>
      <c r="QPE1168" s="86"/>
      <c r="QPF1168" s="86"/>
      <c r="QPG1168" s="86"/>
      <c r="QPH1168" s="86"/>
      <c r="QPI1168" s="86"/>
      <c r="QPJ1168" s="86"/>
      <c r="QPK1168" s="86"/>
      <c r="QPL1168" s="86"/>
      <c r="QPM1168" s="86"/>
      <c r="QPN1168" s="86"/>
      <c r="QPO1168" s="86"/>
      <c r="QPP1168" s="86"/>
      <c r="QPQ1168" s="86"/>
      <c r="QPR1168" s="86"/>
      <c r="QPS1168" s="86"/>
      <c r="QPT1168" s="86"/>
      <c r="QPU1168" s="86"/>
      <c r="QPV1168" s="86"/>
      <c r="QPW1168" s="86"/>
      <c r="QPX1168" s="86"/>
      <c r="QPY1168" s="86"/>
      <c r="QPZ1168" s="86"/>
      <c r="QQA1168" s="86"/>
      <c r="QQB1168" s="86"/>
      <c r="QQC1168" s="86"/>
      <c r="QQD1168" s="86"/>
      <c r="QQE1168" s="86"/>
      <c r="QQF1168" s="86"/>
      <c r="QQG1168" s="86"/>
      <c r="QQH1168" s="86"/>
      <c r="QQI1168" s="86"/>
      <c r="QQJ1168" s="86"/>
      <c r="QQK1168" s="86"/>
      <c r="QQL1168" s="86"/>
      <c r="QQM1168" s="86"/>
      <c r="QQN1168" s="86"/>
      <c r="QQO1168" s="86"/>
      <c r="QQP1168" s="86"/>
      <c r="QQQ1168" s="86"/>
      <c r="QQR1168" s="86"/>
      <c r="QQS1168" s="86"/>
      <c r="QQT1168" s="86"/>
      <c r="QQU1168" s="86"/>
      <c r="QQV1168" s="86"/>
      <c r="QQW1168" s="86"/>
      <c r="QQX1168" s="86"/>
      <c r="QQY1168" s="86"/>
      <c r="QQZ1168" s="86"/>
      <c r="QRA1168" s="86"/>
      <c r="QRB1168" s="86"/>
      <c r="QRC1168" s="86"/>
      <c r="QRD1168" s="86"/>
      <c r="QRE1168" s="86"/>
      <c r="QRF1168" s="86"/>
      <c r="QRG1168" s="86"/>
      <c r="QRH1168" s="86"/>
      <c r="QRI1168" s="86"/>
      <c r="QRJ1168" s="86"/>
      <c r="QRK1168" s="86"/>
      <c r="QRL1168" s="86"/>
      <c r="QRM1168" s="86"/>
      <c r="QRN1168" s="86"/>
      <c r="QRO1168" s="86"/>
      <c r="QRP1168" s="86"/>
      <c r="QRQ1168" s="86"/>
      <c r="QRR1168" s="86"/>
      <c r="QRS1168" s="86"/>
      <c r="QRT1168" s="86"/>
      <c r="QRU1168" s="86"/>
      <c r="QRV1168" s="86"/>
      <c r="QRW1168" s="86"/>
      <c r="QRX1168" s="86"/>
      <c r="QRY1168" s="86"/>
      <c r="QRZ1168" s="86"/>
      <c r="QSA1168" s="86"/>
      <c r="QSB1168" s="86"/>
      <c r="QSC1168" s="86"/>
      <c r="QSD1168" s="86"/>
      <c r="QSE1168" s="86"/>
      <c r="QSF1168" s="86"/>
      <c r="QSG1168" s="86"/>
      <c r="QSH1168" s="86"/>
      <c r="QSI1168" s="86"/>
      <c r="QSJ1168" s="86"/>
      <c r="QSK1168" s="86"/>
      <c r="QSL1168" s="86"/>
      <c r="QSM1168" s="86"/>
      <c r="QSN1168" s="86"/>
      <c r="QSO1168" s="86"/>
      <c r="QSP1168" s="86"/>
      <c r="QSQ1168" s="86"/>
      <c r="QSR1168" s="86"/>
      <c r="QSS1168" s="86"/>
      <c r="QST1168" s="86"/>
      <c r="QSU1168" s="86"/>
      <c r="QSV1168" s="86"/>
      <c r="QSW1168" s="86"/>
      <c r="QSX1168" s="86"/>
      <c r="QSY1168" s="86"/>
      <c r="QSZ1168" s="86"/>
      <c r="QTA1168" s="86"/>
      <c r="QTB1168" s="86"/>
      <c r="QTC1168" s="86"/>
      <c r="QTD1168" s="86"/>
      <c r="QTE1168" s="86"/>
      <c r="QTF1168" s="86"/>
      <c r="QTG1168" s="86"/>
      <c r="QTH1168" s="86"/>
      <c r="QTI1168" s="86"/>
      <c r="QTJ1168" s="86"/>
      <c r="QTK1168" s="86"/>
      <c r="QTL1168" s="86"/>
      <c r="QTM1168" s="86"/>
      <c r="QTN1168" s="86"/>
      <c r="QTO1168" s="86"/>
      <c r="QTP1168" s="86"/>
      <c r="QTQ1168" s="86"/>
      <c r="QTR1168" s="86"/>
      <c r="QTS1168" s="86"/>
      <c r="QTT1168" s="86"/>
      <c r="QTU1168" s="86"/>
      <c r="QTV1168" s="86"/>
      <c r="QTW1168" s="86"/>
      <c r="QTX1168" s="86"/>
      <c r="QTY1168" s="86"/>
      <c r="QTZ1168" s="86"/>
      <c r="QUA1168" s="86"/>
      <c r="QUB1168" s="86"/>
      <c r="QUC1168" s="86"/>
      <c r="QUD1168" s="86"/>
      <c r="QUE1168" s="86"/>
      <c r="QUF1168" s="86"/>
      <c r="QUG1168" s="86"/>
      <c r="QUH1168" s="86"/>
      <c r="QUI1168" s="86"/>
      <c r="QUJ1168" s="86"/>
      <c r="QUK1168" s="86"/>
      <c r="QUL1168" s="86"/>
      <c r="QUM1168" s="86"/>
      <c r="QUN1168" s="86"/>
      <c r="QUO1168" s="86"/>
      <c r="QUP1168" s="86"/>
      <c r="QUQ1168" s="86"/>
      <c r="QUR1168" s="86"/>
      <c r="QUS1168" s="86"/>
      <c r="QUT1168" s="86"/>
      <c r="QUU1168" s="86"/>
      <c r="QUV1168" s="86"/>
      <c r="QUW1168" s="86"/>
      <c r="QUX1168" s="86"/>
      <c r="QUY1168" s="86"/>
      <c r="QUZ1168" s="86"/>
      <c r="QVA1168" s="86"/>
      <c r="QVB1168" s="86"/>
      <c r="QVC1168" s="86"/>
      <c r="QVD1168" s="86"/>
      <c r="QVE1168" s="86"/>
      <c r="QVF1168" s="86"/>
      <c r="QVG1168" s="86"/>
      <c r="QVH1168" s="86"/>
      <c r="QVI1168" s="86"/>
      <c r="QVJ1168" s="86"/>
      <c r="QVK1168" s="86"/>
      <c r="QVL1168" s="86"/>
      <c r="QVM1168" s="86"/>
      <c r="QVN1168" s="86"/>
      <c r="QVO1168" s="86"/>
      <c r="QVP1168" s="86"/>
      <c r="QVQ1168" s="86"/>
      <c r="QVR1168" s="86"/>
      <c r="QVS1168" s="86"/>
      <c r="QVT1168" s="86"/>
      <c r="QVU1168" s="86"/>
      <c r="QVV1168" s="86"/>
      <c r="QVW1168" s="86"/>
      <c r="QVX1168" s="86"/>
      <c r="QVY1168" s="86"/>
      <c r="QVZ1168" s="86"/>
      <c r="QWA1168" s="86"/>
      <c r="QWB1168" s="86"/>
      <c r="QWC1168" s="86"/>
      <c r="QWD1168" s="86"/>
      <c r="QWE1168" s="86"/>
      <c r="QWF1168" s="86"/>
      <c r="QWG1168" s="86"/>
      <c r="QWH1168" s="86"/>
      <c r="QWI1168" s="86"/>
      <c r="QWJ1168" s="86"/>
      <c r="QWK1168" s="86"/>
      <c r="QWL1168" s="86"/>
      <c r="QWM1168" s="86"/>
      <c r="QWN1168" s="86"/>
      <c r="QWO1168" s="86"/>
      <c r="QWP1168" s="86"/>
      <c r="QWQ1168" s="86"/>
      <c r="QWR1168" s="86"/>
      <c r="QWS1168" s="86"/>
      <c r="QWT1168" s="86"/>
      <c r="QWU1168" s="86"/>
      <c r="QWV1168" s="86"/>
      <c r="QWW1168" s="86"/>
      <c r="QWX1168" s="86"/>
      <c r="QWY1168" s="86"/>
      <c r="QWZ1168" s="86"/>
      <c r="QXA1168" s="86"/>
      <c r="QXB1168" s="86"/>
      <c r="QXC1168" s="86"/>
      <c r="QXD1168" s="86"/>
      <c r="QXE1168" s="86"/>
      <c r="QXF1168" s="86"/>
      <c r="QXG1168" s="86"/>
      <c r="QXH1168" s="86"/>
      <c r="QXI1168" s="86"/>
      <c r="QXJ1168" s="86"/>
      <c r="QXK1168" s="86"/>
      <c r="QXL1168" s="86"/>
      <c r="QXM1168" s="86"/>
      <c r="QXN1168" s="86"/>
      <c r="QXO1168" s="86"/>
      <c r="QXP1168" s="86"/>
      <c r="QXQ1168" s="86"/>
      <c r="QXR1168" s="86"/>
      <c r="QXS1168" s="86"/>
      <c r="QXT1168" s="86"/>
      <c r="QXU1168" s="86"/>
      <c r="QXV1168" s="86"/>
      <c r="QXW1168" s="86"/>
      <c r="QXX1168" s="86"/>
      <c r="QXY1168" s="86"/>
      <c r="QXZ1168" s="86"/>
      <c r="QYA1168" s="86"/>
      <c r="QYB1168" s="86"/>
      <c r="QYC1168" s="86"/>
      <c r="QYD1168" s="86"/>
      <c r="QYE1168" s="86"/>
      <c r="QYF1168" s="86"/>
      <c r="QYG1168" s="86"/>
      <c r="QYH1168" s="86"/>
      <c r="QYI1168" s="86"/>
      <c r="QYJ1168" s="86"/>
      <c r="QYK1168" s="86"/>
      <c r="QYL1168" s="86"/>
      <c r="QYM1168" s="86"/>
      <c r="QYN1168" s="86"/>
      <c r="QYO1168" s="86"/>
      <c r="QYP1168" s="86"/>
      <c r="QYQ1168" s="86"/>
      <c r="QYR1168" s="86"/>
      <c r="QYS1168" s="86"/>
      <c r="QYT1168" s="86"/>
      <c r="QYU1168" s="86"/>
      <c r="QYV1168" s="86"/>
      <c r="QYW1168" s="86"/>
      <c r="QYX1168" s="86"/>
      <c r="QYY1168" s="86"/>
      <c r="QYZ1168" s="86"/>
      <c r="QZA1168" s="86"/>
      <c r="QZB1168" s="86"/>
      <c r="QZC1168" s="86"/>
      <c r="QZD1168" s="86"/>
      <c r="QZE1168" s="86"/>
      <c r="QZF1168" s="86"/>
      <c r="QZG1168" s="86"/>
      <c r="QZH1168" s="86"/>
      <c r="QZI1168" s="86"/>
      <c r="QZJ1168" s="86"/>
      <c r="QZK1168" s="86"/>
      <c r="QZL1168" s="86"/>
      <c r="QZM1168" s="86"/>
      <c r="QZN1168" s="86"/>
      <c r="QZO1168" s="86"/>
      <c r="QZP1168" s="86"/>
      <c r="QZQ1168" s="86"/>
      <c r="QZR1168" s="86"/>
      <c r="QZS1168" s="86"/>
      <c r="QZT1168" s="86"/>
      <c r="QZU1168" s="86"/>
      <c r="QZV1168" s="86"/>
      <c r="QZW1168" s="86"/>
      <c r="QZX1168" s="86"/>
      <c r="QZY1168" s="86"/>
      <c r="QZZ1168" s="86"/>
      <c r="RAA1168" s="86"/>
      <c r="RAB1168" s="86"/>
      <c r="RAC1168" s="86"/>
      <c r="RAD1168" s="86"/>
      <c r="RAE1168" s="86"/>
      <c r="RAF1168" s="86"/>
      <c r="RAG1168" s="86"/>
      <c r="RAH1168" s="86"/>
      <c r="RAI1168" s="86"/>
      <c r="RAJ1168" s="86"/>
      <c r="RAK1168" s="86"/>
      <c r="RAL1168" s="86"/>
      <c r="RAM1168" s="86"/>
      <c r="RAN1168" s="86"/>
      <c r="RAO1168" s="86"/>
      <c r="RAP1168" s="86"/>
      <c r="RAQ1168" s="86"/>
      <c r="RAR1168" s="86"/>
      <c r="RAS1168" s="86"/>
      <c r="RAT1168" s="86"/>
      <c r="RAU1168" s="86"/>
      <c r="RAV1168" s="86"/>
      <c r="RAW1168" s="86"/>
      <c r="RAX1168" s="86"/>
      <c r="RAY1168" s="86"/>
      <c r="RAZ1168" s="86"/>
      <c r="RBA1168" s="86"/>
      <c r="RBB1168" s="86"/>
      <c r="RBC1168" s="86"/>
      <c r="RBD1168" s="86"/>
      <c r="RBE1168" s="86"/>
      <c r="RBF1168" s="86"/>
      <c r="RBG1168" s="86"/>
      <c r="RBH1168" s="86"/>
      <c r="RBI1168" s="86"/>
      <c r="RBJ1168" s="86"/>
      <c r="RBK1168" s="86"/>
      <c r="RBL1168" s="86"/>
      <c r="RBM1168" s="86"/>
      <c r="RBN1168" s="86"/>
      <c r="RBO1168" s="86"/>
      <c r="RBP1168" s="86"/>
      <c r="RBQ1168" s="86"/>
      <c r="RBR1168" s="86"/>
      <c r="RBS1168" s="86"/>
      <c r="RBT1168" s="86"/>
      <c r="RBU1168" s="86"/>
      <c r="RBV1168" s="86"/>
      <c r="RBW1168" s="86"/>
      <c r="RBX1168" s="86"/>
      <c r="RBY1168" s="86"/>
      <c r="RBZ1168" s="86"/>
      <c r="RCA1168" s="86"/>
      <c r="RCB1168" s="86"/>
      <c r="RCC1168" s="86"/>
      <c r="RCD1168" s="86"/>
      <c r="RCE1168" s="86"/>
      <c r="RCF1168" s="86"/>
      <c r="RCG1168" s="86"/>
      <c r="RCH1168" s="86"/>
      <c r="RCI1168" s="86"/>
      <c r="RCJ1168" s="86"/>
      <c r="RCK1168" s="86"/>
      <c r="RCL1168" s="86"/>
      <c r="RCM1168" s="86"/>
      <c r="RCN1168" s="86"/>
      <c r="RCO1168" s="86"/>
      <c r="RCP1168" s="86"/>
      <c r="RCQ1168" s="86"/>
      <c r="RCR1168" s="86"/>
      <c r="RCS1168" s="86"/>
      <c r="RCT1168" s="86"/>
      <c r="RCU1168" s="86"/>
      <c r="RCV1168" s="86"/>
      <c r="RCW1168" s="86"/>
      <c r="RCX1168" s="86"/>
      <c r="RCY1168" s="86"/>
      <c r="RCZ1168" s="86"/>
      <c r="RDA1168" s="86"/>
      <c r="RDB1168" s="86"/>
      <c r="RDC1168" s="86"/>
      <c r="RDD1168" s="86"/>
      <c r="RDE1168" s="86"/>
      <c r="RDF1168" s="86"/>
      <c r="RDG1168" s="86"/>
      <c r="RDH1168" s="86"/>
      <c r="RDI1168" s="86"/>
      <c r="RDJ1168" s="86"/>
      <c r="RDK1168" s="86"/>
      <c r="RDL1168" s="86"/>
      <c r="RDM1168" s="86"/>
      <c r="RDN1168" s="86"/>
      <c r="RDO1168" s="86"/>
      <c r="RDP1168" s="86"/>
      <c r="RDQ1168" s="86"/>
      <c r="RDR1168" s="86"/>
      <c r="RDS1168" s="86"/>
      <c r="RDT1168" s="86"/>
      <c r="RDU1168" s="86"/>
      <c r="RDV1168" s="86"/>
      <c r="RDW1168" s="86"/>
      <c r="RDX1168" s="86"/>
      <c r="RDY1168" s="86"/>
      <c r="RDZ1168" s="86"/>
      <c r="REA1168" s="86"/>
      <c r="REB1168" s="86"/>
      <c r="REC1168" s="86"/>
      <c r="RED1168" s="86"/>
      <c r="REE1168" s="86"/>
      <c r="REF1168" s="86"/>
      <c r="REG1168" s="86"/>
      <c r="REH1168" s="86"/>
      <c r="REI1168" s="86"/>
      <c r="REJ1168" s="86"/>
      <c r="REK1168" s="86"/>
      <c r="REL1168" s="86"/>
      <c r="REM1168" s="86"/>
      <c r="REN1168" s="86"/>
      <c r="REO1168" s="86"/>
      <c r="REP1168" s="86"/>
      <c r="REQ1168" s="86"/>
      <c r="RER1168" s="86"/>
      <c r="RES1168" s="86"/>
      <c r="RET1168" s="86"/>
      <c r="REU1168" s="86"/>
      <c r="REV1168" s="86"/>
      <c r="REW1168" s="86"/>
      <c r="REX1168" s="86"/>
      <c r="REY1168" s="86"/>
      <c r="REZ1168" s="86"/>
      <c r="RFA1168" s="86"/>
      <c r="RFB1168" s="86"/>
      <c r="RFC1168" s="86"/>
      <c r="RFD1168" s="86"/>
      <c r="RFE1168" s="86"/>
      <c r="RFF1168" s="86"/>
      <c r="RFG1168" s="86"/>
      <c r="RFH1168" s="86"/>
      <c r="RFI1168" s="86"/>
      <c r="RFJ1168" s="86"/>
      <c r="RFK1168" s="86"/>
      <c r="RFL1168" s="86"/>
      <c r="RFM1168" s="86"/>
      <c r="RFN1168" s="86"/>
      <c r="RFO1168" s="86"/>
      <c r="RFP1168" s="86"/>
      <c r="RFQ1168" s="86"/>
      <c r="RFR1168" s="86"/>
      <c r="RFS1168" s="86"/>
      <c r="RFT1168" s="86"/>
      <c r="RFU1168" s="86"/>
      <c r="RFV1168" s="86"/>
      <c r="RFW1168" s="86"/>
      <c r="RFX1168" s="86"/>
      <c r="RFY1168" s="86"/>
      <c r="RFZ1168" s="86"/>
      <c r="RGA1168" s="86"/>
      <c r="RGB1168" s="86"/>
      <c r="RGC1168" s="86"/>
      <c r="RGD1168" s="86"/>
      <c r="RGE1168" s="86"/>
      <c r="RGF1168" s="86"/>
      <c r="RGG1168" s="86"/>
      <c r="RGH1168" s="86"/>
      <c r="RGI1168" s="86"/>
      <c r="RGJ1168" s="86"/>
      <c r="RGK1168" s="86"/>
      <c r="RGL1168" s="86"/>
      <c r="RGM1168" s="86"/>
      <c r="RGN1168" s="86"/>
      <c r="RGO1168" s="86"/>
      <c r="RGP1168" s="86"/>
      <c r="RGQ1168" s="86"/>
      <c r="RGR1168" s="86"/>
      <c r="RGS1168" s="86"/>
      <c r="RGT1168" s="86"/>
      <c r="RGU1168" s="86"/>
      <c r="RGV1168" s="86"/>
      <c r="RGW1168" s="86"/>
      <c r="RGX1168" s="86"/>
      <c r="RGY1168" s="86"/>
      <c r="RGZ1168" s="86"/>
      <c r="RHA1168" s="86"/>
      <c r="RHB1168" s="86"/>
      <c r="RHC1168" s="86"/>
      <c r="RHD1168" s="86"/>
      <c r="RHE1168" s="86"/>
      <c r="RHF1168" s="86"/>
      <c r="RHG1168" s="86"/>
      <c r="RHH1168" s="86"/>
      <c r="RHI1168" s="86"/>
      <c r="RHJ1168" s="86"/>
      <c r="RHK1168" s="86"/>
      <c r="RHL1168" s="86"/>
      <c r="RHM1168" s="86"/>
      <c r="RHN1168" s="86"/>
      <c r="RHO1168" s="86"/>
      <c r="RHP1168" s="86"/>
      <c r="RHQ1168" s="86"/>
      <c r="RHR1168" s="86"/>
      <c r="RHS1168" s="86"/>
      <c r="RHT1168" s="86"/>
      <c r="RHU1168" s="86"/>
      <c r="RHV1168" s="86"/>
      <c r="RHW1168" s="86"/>
      <c r="RHX1168" s="86"/>
      <c r="RHY1168" s="86"/>
      <c r="RHZ1168" s="86"/>
      <c r="RIA1168" s="86"/>
      <c r="RIB1168" s="86"/>
      <c r="RIC1168" s="86"/>
      <c r="RID1168" s="86"/>
      <c r="RIE1168" s="86"/>
      <c r="RIF1168" s="86"/>
      <c r="RIG1168" s="86"/>
      <c r="RIH1168" s="86"/>
      <c r="RII1168" s="86"/>
      <c r="RIJ1168" s="86"/>
      <c r="RIK1168" s="86"/>
      <c r="RIL1168" s="86"/>
      <c r="RIM1168" s="86"/>
      <c r="RIN1168" s="86"/>
      <c r="RIO1168" s="86"/>
      <c r="RIP1168" s="86"/>
      <c r="RIQ1168" s="86"/>
      <c r="RIR1168" s="86"/>
      <c r="RIS1168" s="86"/>
      <c r="RIT1168" s="86"/>
      <c r="RIU1168" s="86"/>
      <c r="RIV1168" s="86"/>
      <c r="RIW1168" s="86"/>
      <c r="RIX1168" s="86"/>
      <c r="RIY1168" s="86"/>
      <c r="RIZ1168" s="86"/>
      <c r="RJA1168" s="86"/>
      <c r="RJB1168" s="86"/>
      <c r="RJC1168" s="86"/>
      <c r="RJD1168" s="86"/>
      <c r="RJE1168" s="86"/>
      <c r="RJF1168" s="86"/>
      <c r="RJG1168" s="86"/>
      <c r="RJH1168" s="86"/>
      <c r="RJI1168" s="86"/>
      <c r="RJJ1168" s="86"/>
      <c r="RJK1168" s="86"/>
      <c r="RJL1168" s="86"/>
      <c r="RJM1168" s="86"/>
      <c r="RJN1168" s="86"/>
      <c r="RJO1168" s="86"/>
      <c r="RJP1168" s="86"/>
      <c r="RJQ1168" s="86"/>
      <c r="RJR1168" s="86"/>
      <c r="RJS1168" s="86"/>
      <c r="RJT1168" s="86"/>
      <c r="RJU1168" s="86"/>
      <c r="RJV1168" s="86"/>
      <c r="RJW1168" s="86"/>
      <c r="RJX1168" s="86"/>
      <c r="RJY1168" s="86"/>
      <c r="RJZ1168" s="86"/>
      <c r="RKA1168" s="86"/>
      <c r="RKB1168" s="86"/>
      <c r="RKC1168" s="86"/>
      <c r="RKD1168" s="86"/>
      <c r="RKE1168" s="86"/>
      <c r="RKF1168" s="86"/>
      <c r="RKG1168" s="86"/>
      <c r="RKH1168" s="86"/>
      <c r="RKI1168" s="86"/>
      <c r="RKJ1168" s="86"/>
      <c r="RKK1168" s="86"/>
      <c r="RKL1168" s="86"/>
      <c r="RKM1168" s="86"/>
      <c r="RKN1168" s="86"/>
      <c r="RKO1168" s="86"/>
      <c r="RKP1168" s="86"/>
      <c r="RKQ1168" s="86"/>
      <c r="RKR1168" s="86"/>
      <c r="RKS1168" s="86"/>
      <c r="RKT1168" s="86"/>
      <c r="RKU1168" s="86"/>
      <c r="RKV1168" s="86"/>
      <c r="RKW1168" s="86"/>
      <c r="RKX1168" s="86"/>
      <c r="RKY1168" s="86"/>
      <c r="RKZ1168" s="86"/>
      <c r="RLA1168" s="86"/>
      <c r="RLB1168" s="86"/>
      <c r="RLC1168" s="86"/>
      <c r="RLD1168" s="86"/>
      <c r="RLE1168" s="86"/>
      <c r="RLF1168" s="86"/>
      <c r="RLG1168" s="86"/>
      <c r="RLH1168" s="86"/>
      <c r="RLI1168" s="86"/>
      <c r="RLJ1168" s="86"/>
      <c r="RLK1168" s="86"/>
      <c r="RLL1168" s="86"/>
      <c r="RLM1168" s="86"/>
      <c r="RLN1168" s="86"/>
      <c r="RLO1168" s="86"/>
      <c r="RLP1168" s="86"/>
      <c r="RLQ1168" s="86"/>
      <c r="RLR1168" s="86"/>
      <c r="RLS1168" s="86"/>
      <c r="RLT1168" s="86"/>
      <c r="RLU1168" s="86"/>
      <c r="RLV1168" s="86"/>
      <c r="RLW1168" s="86"/>
      <c r="RLX1168" s="86"/>
      <c r="RLY1168" s="86"/>
      <c r="RLZ1168" s="86"/>
      <c r="RMA1168" s="86"/>
      <c r="RMB1168" s="86"/>
      <c r="RMC1168" s="86"/>
      <c r="RMD1168" s="86"/>
      <c r="RME1168" s="86"/>
      <c r="RMF1168" s="86"/>
      <c r="RMG1168" s="86"/>
      <c r="RMH1168" s="86"/>
      <c r="RMI1168" s="86"/>
      <c r="RMJ1168" s="86"/>
      <c r="RMK1168" s="86"/>
      <c r="RML1168" s="86"/>
      <c r="RMM1168" s="86"/>
      <c r="RMN1168" s="86"/>
      <c r="RMO1168" s="86"/>
      <c r="RMP1168" s="86"/>
      <c r="RMQ1168" s="86"/>
      <c r="RMR1168" s="86"/>
      <c r="RMS1168" s="86"/>
      <c r="RMT1168" s="86"/>
      <c r="RMU1168" s="86"/>
      <c r="RMV1168" s="86"/>
      <c r="RMW1168" s="86"/>
      <c r="RMX1168" s="86"/>
      <c r="RMY1168" s="86"/>
      <c r="RMZ1168" s="86"/>
      <c r="RNA1168" s="86"/>
      <c r="RNB1168" s="86"/>
      <c r="RNC1168" s="86"/>
      <c r="RND1168" s="86"/>
      <c r="RNE1168" s="86"/>
      <c r="RNF1168" s="86"/>
      <c r="RNG1168" s="86"/>
      <c r="RNH1168" s="86"/>
      <c r="RNI1168" s="86"/>
      <c r="RNJ1168" s="86"/>
      <c r="RNK1168" s="86"/>
      <c r="RNL1168" s="86"/>
      <c r="RNM1168" s="86"/>
      <c r="RNN1168" s="86"/>
      <c r="RNO1168" s="86"/>
      <c r="RNP1168" s="86"/>
      <c r="RNQ1168" s="86"/>
      <c r="RNR1168" s="86"/>
      <c r="RNS1168" s="86"/>
      <c r="RNT1168" s="86"/>
      <c r="RNU1168" s="86"/>
      <c r="RNV1168" s="86"/>
      <c r="RNW1168" s="86"/>
      <c r="RNX1168" s="86"/>
      <c r="RNY1168" s="86"/>
      <c r="RNZ1168" s="86"/>
      <c r="ROA1168" s="86"/>
      <c r="ROB1168" s="86"/>
      <c r="ROC1168" s="86"/>
      <c r="ROD1168" s="86"/>
      <c r="ROE1168" s="86"/>
      <c r="ROF1168" s="86"/>
      <c r="ROG1168" s="86"/>
      <c r="ROH1168" s="86"/>
      <c r="ROI1168" s="86"/>
      <c r="ROJ1168" s="86"/>
      <c r="ROK1168" s="86"/>
      <c r="ROL1168" s="86"/>
      <c r="ROM1168" s="86"/>
      <c r="RON1168" s="86"/>
      <c r="ROO1168" s="86"/>
      <c r="ROP1168" s="86"/>
      <c r="ROQ1168" s="86"/>
      <c r="ROR1168" s="86"/>
      <c r="ROS1168" s="86"/>
      <c r="ROT1168" s="86"/>
      <c r="ROU1168" s="86"/>
      <c r="ROV1168" s="86"/>
      <c r="ROW1168" s="86"/>
      <c r="ROX1168" s="86"/>
      <c r="ROY1168" s="86"/>
      <c r="ROZ1168" s="86"/>
      <c r="RPA1168" s="86"/>
      <c r="RPB1168" s="86"/>
      <c r="RPC1168" s="86"/>
      <c r="RPD1168" s="86"/>
      <c r="RPE1168" s="86"/>
      <c r="RPF1168" s="86"/>
      <c r="RPG1168" s="86"/>
      <c r="RPH1168" s="86"/>
      <c r="RPI1168" s="86"/>
      <c r="RPJ1168" s="86"/>
      <c r="RPK1168" s="86"/>
      <c r="RPL1168" s="86"/>
      <c r="RPM1168" s="86"/>
      <c r="RPN1168" s="86"/>
      <c r="RPO1168" s="86"/>
      <c r="RPP1168" s="86"/>
      <c r="RPQ1168" s="86"/>
      <c r="RPR1168" s="86"/>
      <c r="RPS1168" s="86"/>
      <c r="RPT1168" s="86"/>
      <c r="RPU1168" s="86"/>
      <c r="RPV1168" s="86"/>
      <c r="RPW1168" s="86"/>
      <c r="RPX1168" s="86"/>
      <c r="RPY1168" s="86"/>
      <c r="RPZ1168" s="86"/>
      <c r="RQA1168" s="86"/>
      <c r="RQB1168" s="86"/>
      <c r="RQC1168" s="86"/>
      <c r="RQD1168" s="86"/>
      <c r="RQE1168" s="86"/>
      <c r="RQF1168" s="86"/>
      <c r="RQG1168" s="86"/>
      <c r="RQH1168" s="86"/>
      <c r="RQI1168" s="86"/>
      <c r="RQJ1168" s="86"/>
      <c r="RQK1168" s="86"/>
      <c r="RQL1168" s="86"/>
      <c r="RQM1168" s="86"/>
      <c r="RQN1168" s="86"/>
      <c r="RQO1168" s="86"/>
      <c r="RQP1168" s="86"/>
      <c r="RQQ1168" s="86"/>
      <c r="RQR1168" s="86"/>
      <c r="RQS1168" s="86"/>
      <c r="RQT1168" s="86"/>
      <c r="RQU1168" s="86"/>
      <c r="RQV1168" s="86"/>
      <c r="RQW1168" s="86"/>
      <c r="RQX1168" s="86"/>
      <c r="RQY1168" s="86"/>
      <c r="RQZ1168" s="86"/>
      <c r="RRA1168" s="86"/>
      <c r="RRB1168" s="86"/>
      <c r="RRC1168" s="86"/>
      <c r="RRD1168" s="86"/>
      <c r="RRE1168" s="86"/>
      <c r="RRF1168" s="86"/>
      <c r="RRG1168" s="86"/>
      <c r="RRH1168" s="86"/>
      <c r="RRI1168" s="86"/>
      <c r="RRJ1168" s="86"/>
      <c r="RRK1168" s="86"/>
      <c r="RRL1168" s="86"/>
      <c r="RRM1168" s="86"/>
      <c r="RRN1168" s="86"/>
      <c r="RRO1168" s="86"/>
      <c r="RRP1168" s="86"/>
      <c r="RRQ1168" s="86"/>
      <c r="RRR1168" s="86"/>
      <c r="RRS1168" s="86"/>
      <c r="RRT1168" s="86"/>
      <c r="RRU1168" s="86"/>
      <c r="RRV1168" s="86"/>
      <c r="RRW1168" s="86"/>
      <c r="RRX1168" s="86"/>
      <c r="RRY1168" s="86"/>
      <c r="RRZ1168" s="86"/>
      <c r="RSA1168" s="86"/>
      <c r="RSB1168" s="86"/>
      <c r="RSC1168" s="86"/>
      <c r="RSD1168" s="86"/>
      <c r="RSE1168" s="86"/>
      <c r="RSF1168" s="86"/>
      <c r="RSG1168" s="86"/>
      <c r="RSH1168" s="86"/>
      <c r="RSI1168" s="86"/>
      <c r="RSJ1168" s="86"/>
      <c r="RSK1168" s="86"/>
      <c r="RSL1168" s="86"/>
      <c r="RSM1168" s="86"/>
      <c r="RSN1168" s="86"/>
      <c r="RSO1168" s="86"/>
      <c r="RSP1168" s="86"/>
      <c r="RSQ1168" s="86"/>
      <c r="RSR1168" s="86"/>
      <c r="RSS1168" s="86"/>
      <c r="RST1168" s="86"/>
      <c r="RSU1168" s="86"/>
      <c r="RSV1168" s="86"/>
      <c r="RSW1168" s="86"/>
      <c r="RSX1168" s="86"/>
      <c r="RSY1168" s="86"/>
      <c r="RSZ1168" s="86"/>
      <c r="RTA1168" s="86"/>
      <c r="RTB1168" s="86"/>
      <c r="RTC1168" s="86"/>
      <c r="RTD1168" s="86"/>
      <c r="RTE1168" s="86"/>
      <c r="RTF1168" s="86"/>
      <c r="RTG1168" s="86"/>
      <c r="RTH1168" s="86"/>
      <c r="RTI1168" s="86"/>
      <c r="RTJ1168" s="86"/>
      <c r="RTK1168" s="86"/>
      <c r="RTL1168" s="86"/>
      <c r="RTM1168" s="86"/>
      <c r="RTN1168" s="86"/>
      <c r="RTO1168" s="86"/>
      <c r="RTP1168" s="86"/>
      <c r="RTQ1168" s="86"/>
      <c r="RTR1168" s="86"/>
      <c r="RTS1168" s="86"/>
      <c r="RTT1168" s="86"/>
      <c r="RTU1168" s="86"/>
      <c r="RTV1168" s="86"/>
      <c r="RTW1168" s="86"/>
      <c r="RTX1168" s="86"/>
      <c r="RTY1168" s="86"/>
      <c r="RTZ1168" s="86"/>
      <c r="RUA1168" s="86"/>
      <c r="RUB1168" s="86"/>
      <c r="RUC1168" s="86"/>
      <c r="RUD1168" s="86"/>
      <c r="RUE1168" s="86"/>
      <c r="RUF1168" s="86"/>
      <c r="RUG1168" s="86"/>
      <c r="RUH1168" s="86"/>
      <c r="RUI1168" s="86"/>
      <c r="RUJ1168" s="86"/>
      <c r="RUK1168" s="86"/>
      <c r="RUL1168" s="86"/>
      <c r="RUM1168" s="86"/>
      <c r="RUN1168" s="86"/>
      <c r="RUO1168" s="86"/>
      <c r="RUP1168" s="86"/>
      <c r="RUQ1168" s="86"/>
      <c r="RUR1168" s="86"/>
      <c r="RUS1168" s="86"/>
      <c r="RUT1168" s="86"/>
      <c r="RUU1168" s="86"/>
      <c r="RUV1168" s="86"/>
      <c r="RUW1168" s="86"/>
      <c r="RUX1168" s="86"/>
      <c r="RUY1168" s="86"/>
      <c r="RUZ1168" s="86"/>
      <c r="RVA1168" s="86"/>
      <c r="RVB1168" s="86"/>
      <c r="RVC1168" s="86"/>
      <c r="RVD1168" s="86"/>
      <c r="RVE1168" s="86"/>
      <c r="RVF1168" s="86"/>
      <c r="RVG1168" s="86"/>
      <c r="RVH1168" s="86"/>
      <c r="RVI1168" s="86"/>
      <c r="RVJ1168" s="86"/>
      <c r="RVK1168" s="86"/>
      <c r="RVL1168" s="86"/>
      <c r="RVM1168" s="86"/>
      <c r="RVN1168" s="86"/>
      <c r="RVO1168" s="86"/>
      <c r="RVP1168" s="86"/>
      <c r="RVQ1168" s="86"/>
      <c r="RVR1168" s="86"/>
      <c r="RVS1168" s="86"/>
      <c r="RVT1168" s="86"/>
      <c r="RVU1168" s="86"/>
      <c r="RVV1168" s="86"/>
      <c r="RVW1168" s="86"/>
      <c r="RVX1168" s="86"/>
      <c r="RVY1168" s="86"/>
      <c r="RVZ1168" s="86"/>
      <c r="RWA1168" s="86"/>
      <c r="RWB1168" s="86"/>
      <c r="RWC1168" s="86"/>
      <c r="RWD1168" s="86"/>
      <c r="RWE1168" s="86"/>
      <c r="RWF1168" s="86"/>
      <c r="RWG1168" s="86"/>
      <c r="RWH1168" s="86"/>
      <c r="RWI1168" s="86"/>
      <c r="RWJ1168" s="86"/>
      <c r="RWK1168" s="86"/>
      <c r="RWL1168" s="86"/>
      <c r="RWM1168" s="86"/>
      <c r="RWN1168" s="86"/>
      <c r="RWO1168" s="86"/>
      <c r="RWP1168" s="86"/>
      <c r="RWQ1168" s="86"/>
      <c r="RWR1168" s="86"/>
      <c r="RWS1168" s="86"/>
      <c r="RWT1168" s="86"/>
      <c r="RWU1168" s="86"/>
      <c r="RWV1168" s="86"/>
      <c r="RWW1168" s="86"/>
      <c r="RWX1168" s="86"/>
      <c r="RWY1168" s="86"/>
      <c r="RWZ1168" s="86"/>
      <c r="RXA1168" s="86"/>
      <c r="RXB1168" s="86"/>
      <c r="RXC1168" s="86"/>
      <c r="RXD1168" s="86"/>
      <c r="RXE1168" s="86"/>
      <c r="RXF1168" s="86"/>
      <c r="RXG1168" s="86"/>
      <c r="RXH1168" s="86"/>
      <c r="RXI1168" s="86"/>
      <c r="RXJ1168" s="86"/>
      <c r="RXK1168" s="86"/>
      <c r="RXL1168" s="86"/>
      <c r="RXM1168" s="86"/>
      <c r="RXN1168" s="86"/>
      <c r="RXO1168" s="86"/>
      <c r="RXP1168" s="86"/>
      <c r="RXQ1168" s="86"/>
      <c r="RXR1168" s="86"/>
      <c r="RXS1168" s="86"/>
      <c r="RXT1168" s="86"/>
      <c r="RXU1168" s="86"/>
      <c r="RXV1168" s="86"/>
      <c r="RXW1168" s="86"/>
      <c r="RXX1168" s="86"/>
      <c r="RXY1168" s="86"/>
      <c r="RXZ1168" s="86"/>
      <c r="RYA1168" s="86"/>
      <c r="RYB1168" s="86"/>
      <c r="RYC1168" s="86"/>
      <c r="RYD1168" s="86"/>
      <c r="RYE1168" s="86"/>
      <c r="RYF1168" s="86"/>
      <c r="RYG1168" s="86"/>
      <c r="RYH1168" s="86"/>
      <c r="RYI1168" s="86"/>
      <c r="RYJ1168" s="86"/>
      <c r="RYK1168" s="86"/>
      <c r="RYL1168" s="86"/>
      <c r="RYM1168" s="86"/>
      <c r="RYN1168" s="86"/>
      <c r="RYO1168" s="86"/>
      <c r="RYP1168" s="86"/>
      <c r="RYQ1168" s="86"/>
      <c r="RYR1168" s="86"/>
      <c r="RYS1168" s="86"/>
      <c r="RYT1168" s="86"/>
      <c r="RYU1168" s="86"/>
      <c r="RYV1168" s="86"/>
      <c r="RYW1168" s="86"/>
      <c r="RYX1168" s="86"/>
      <c r="RYY1168" s="86"/>
      <c r="RYZ1168" s="86"/>
      <c r="RZA1168" s="86"/>
      <c r="RZB1168" s="86"/>
      <c r="RZC1168" s="86"/>
      <c r="RZD1168" s="86"/>
      <c r="RZE1168" s="86"/>
      <c r="RZF1168" s="86"/>
      <c r="RZG1168" s="86"/>
      <c r="RZH1168" s="86"/>
      <c r="RZI1168" s="86"/>
      <c r="RZJ1168" s="86"/>
      <c r="RZK1168" s="86"/>
      <c r="RZL1168" s="86"/>
      <c r="RZM1168" s="86"/>
      <c r="RZN1168" s="86"/>
      <c r="RZO1168" s="86"/>
      <c r="RZP1168" s="86"/>
      <c r="RZQ1168" s="86"/>
      <c r="RZR1168" s="86"/>
      <c r="RZS1168" s="86"/>
      <c r="RZT1168" s="86"/>
      <c r="RZU1168" s="86"/>
      <c r="RZV1168" s="86"/>
      <c r="RZW1168" s="86"/>
      <c r="RZX1168" s="86"/>
      <c r="RZY1168" s="86"/>
      <c r="RZZ1168" s="86"/>
      <c r="SAA1168" s="86"/>
      <c r="SAB1168" s="86"/>
      <c r="SAC1168" s="86"/>
      <c r="SAD1168" s="86"/>
      <c r="SAE1168" s="86"/>
      <c r="SAF1168" s="86"/>
      <c r="SAG1168" s="86"/>
      <c r="SAH1168" s="86"/>
      <c r="SAI1168" s="86"/>
      <c r="SAJ1168" s="86"/>
      <c r="SAK1168" s="86"/>
      <c r="SAL1168" s="86"/>
      <c r="SAM1168" s="86"/>
      <c r="SAN1168" s="86"/>
      <c r="SAO1168" s="86"/>
      <c r="SAP1168" s="86"/>
      <c r="SAQ1168" s="86"/>
      <c r="SAR1168" s="86"/>
      <c r="SAS1168" s="86"/>
      <c r="SAT1168" s="86"/>
      <c r="SAU1168" s="86"/>
      <c r="SAV1168" s="86"/>
      <c r="SAW1168" s="86"/>
      <c r="SAX1168" s="86"/>
      <c r="SAY1168" s="86"/>
      <c r="SAZ1168" s="86"/>
      <c r="SBA1168" s="86"/>
      <c r="SBB1168" s="86"/>
      <c r="SBC1168" s="86"/>
      <c r="SBD1168" s="86"/>
      <c r="SBE1168" s="86"/>
      <c r="SBF1168" s="86"/>
      <c r="SBG1168" s="86"/>
      <c r="SBH1168" s="86"/>
      <c r="SBI1168" s="86"/>
      <c r="SBJ1168" s="86"/>
      <c r="SBK1168" s="86"/>
      <c r="SBL1168" s="86"/>
      <c r="SBM1168" s="86"/>
      <c r="SBN1168" s="86"/>
      <c r="SBO1168" s="86"/>
      <c r="SBP1168" s="86"/>
      <c r="SBQ1168" s="86"/>
      <c r="SBR1168" s="86"/>
      <c r="SBS1168" s="86"/>
      <c r="SBT1168" s="86"/>
      <c r="SBU1168" s="86"/>
      <c r="SBV1168" s="86"/>
      <c r="SBW1168" s="86"/>
      <c r="SBX1168" s="86"/>
      <c r="SBY1168" s="86"/>
      <c r="SBZ1168" s="86"/>
      <c r="SCA1168" s="86"/>
      <c r="SCB1168" s="86"/>
      <c r="SCC1168" s="86"/>
      <c r="SCD1168" s="86"/>
      <c r="SCE1168" s="86"/>
      <c r="SCF1168" s="86"/>
      <c r="SCG1168" s="86"/>
      <c r="SCH1168" s="86"/>
      <c r="SCI1168" s="86"/>
      <c r="SCJ1168" s="86"/>
      <c r="SCK1168" s="86"/>
      <c r="SCL1168" s="86"/>
      <c r="SCM1168" s="86"/>
      <c r="SCN1168" s="86"/>
      <c r="SCO1168" s="86"/>
      <c r="SCP1168" s="86"/>
      <c r="SCQ1168" s="86"/>
      <c r="SCR1168" s="86"/>
      <c r="SCS1168" s="86"/>
      <c r="SCT1168" s="86"/>
      <c r="SCU1168" s="86"/>
      <c r="SCV1168" s="86"/>
      <c r="SCW1168" s="86"/>
      <c r="SCX1168" s="86"/>
      <c r="SCY1168" s="86"/>
      <c r="SCZ1168" s="86"/>
      <c r="SDA1168" s="86"/>
      <c r="SDB1168" s="86"/>
      <c r="SDC1168" s="86"/>
      <c r="SDD1168" s="86"/>
      <c r="SDE1168" s="86"/>
      <c r="SDF1168" s="86"/>
      <c r="SDG1168" s="86"/>
      <c r="SDH1168" s="86"/>
      <c r="SDI1168" s="86"/>
      <c r="SDJ1168" s="86"/>
      <c r="SDK1168" s="86"/>
      <c r="SDL1168" s="86"/>
      <c r="SDM1168" s="86"/>
      <c r="SDN1168" s="86"/>
      <c r="SDO1168" s="86"/>
      <c r="SDP1168" s="86"/>
      <c r="SDQ1168" s="86"/>
      <c r="SDR1168" s="86"/>
      <c r="SDS1168" s="86"/>
      <c r="SDT1168" s="86"/>
      <c r="SDU1168" s="86"/>
      <c r="SDV1168" s="86"/>
      <c r="SDW1168" s="86"/>
      <c r="SDX1168" s="86"/>
      <c r="SDY1168" s="86"/>
      <c r="SDZ1168" s="86"/>
      <c r="SEA1168" s="86"/>
      <c r="SEB1168" s="86"/>
      <c r="SEC1168" s="86"/>
      <c r="SED1168" s="86"/>
      <c r="SEE1168" s="86"/>
      <c r="SEF1168" s="86"/>
      <c r="SEG1168" s="86"/>
      <c r="SEH1168" s="86"/>
      <c r="SEI1168" s="86"/>
      <c r="SEJ1168" s="86"/>
      <c r="SEK1168" s="86"/>
      <c r="SEL1168" s="86"/>
      <c r="SEM1168" s="86"/>
      <c r="SEN1168" s="86"/>
      <c r="SEO1168" s="86"/>
      <c r="SEP1168" s="86"/>
      <c r="SEQ1168" s="86"/>
      <c r="SER1168" s="86"/>
      <c r="SES1168" s="86"/>
      <c r="SET1168" s="86"/>
      <c r="SEU1168" s="86"/>
      <c r="SEV1168" s="86"/>
      <c r="SEW1168" s="86"/>
      <c r="SEX1168" s="86"/>
      <c r="SEY1168" s="86"/>
      <c r="SEZ1168" s="86"/>
      <c r="SFA1168" s="86"/>
      <c r="SFB1168" s="86"/>
      <c r="SFC1168" s="86"/>
      <c r="SFD1168" s="86"/>
      <c r="SFE1168" s="86"/>
      <c r="SFF1168" s="86"/>
      <c r="SFG1168" s="86"/>
      <c r="SFH1168" s="86"/>
      <c r="SFI1168" s="86"/>
      <c r="SFJ1168" s="86"/>
      <c r="SFK1168" s="86"/>
      <c r="SFL1168" s="86"/>
      <c r="SFM1168" s="86"/>
      <c r="SFN1168" s="86"/>
      <c r="SFO1168" s="86"/>
      <c r="SFP1168" s="86"/>
      <c r="SFQ1168" s="86"/>
      <c r="SFR1168" s="86"/>
      <c r="SFS1168" s="86"/>
      <c r="SFT1168" s="86"/>
      <c r="SFU1168" s="86"/>
      <c r="SFV1168" s="86"/>
      <c r="SFW1168" s="86"/>
      <c r="SFX1168" s="86"/>
      <c r="SFY1168" s="86"/>
      <c r="SFZ1168" s="86"/>
      <c r="SGA1168" s="86"/>
      <c r="SGB1168" s="86"/>
      <c r="SGC1168" s="86"/>
      <c r="SGD1168" s="86"/>
      <c r="SGE1168" s="86"/>
      <c r="SGF1168" s="86"/>
      <c r="SGG1168" s="86"/>
      <c r="SGH1168" s="86"/>
      <c r="SGI1168" s="86"/>
      <c r="SGJ1168" s="86"/>
      <c r="SGK1168" s="86"/>
      <c r="SGL1168" s="86"/>
      <c r="SGM1168" s="86"/>
      <c r="SGN1168" s="86"/>
      <c r="SGO1168" s="86"/>
      <c r="SGP1168" s="86"/>
      <c r="SGQ1168" s="86"/>
      <c r="SGR1168" s="86"/>
      <c r="SGS1168" s="86"/>
      <c r="SGT1168" s="86"/>
      <c r="SGU1168" s="86"/>
      <c r="SGV1168" s="86"/>
      <c r="SGW1168" s="86"/>
      <c r="SGX1168" s="86"/>
      <c r="SGY1168" s="86"/>
      <c r="SGZ1168" s="86"/>
      <c r="SHA1168" s="86"/>
      <c r="SHB1168" s="86"/>
      <c r="SHC1168" s="86"/>
      <c r="SHD1168" s="86"/>
      <c r="SHE1168" s="86"/>
      <c r="SHF1168" s="86"/>
      <c r="SHG1168" s="86"/>
      <c r="SHH1168" s="86"/>
      <c r="SHI1168" s="86"/>
      <c r="SHJ1168" s="86"/>
      <c r="SHK1168" s="86"/>
      <c r="SHL1168" s="86"/>
      <c r="SHM1168" s="86"/>
      <c r="SHN1168" s="86"/>
      <c r="SHO1168" s="86"/>
      <c r="SHP1168" s="86"/>
      <c r="SHQ1168" s="86"/>
      <c r="SHR1168" s="86"/>
      <c r="SHS1168" s="86"/>
      <c r="SHT1168" s="86"/>
      <c r="SHU1168" s="86"/>
      <c r="SHV1168" s="86"/>
      <c r="SHW1168" s="86"/>
      <c r="SHX1168" s="86"/>
      <c r="SHY1168" s="86"/>
      <c r="SHZ1168" s="86"/>
      <c r="SIA1168" s="86"/>
      <c r="SIB1168" s="86"/>
      <c r="SIC1168" s="86"/>
      <c r="SID1168" s="86"/>
      <c r="SIE1168" s="86"/>
      <c r="SIF1168" s="86"/>
      <c r="SIG1168" s="86"/>
      <c r="SIH1168" s="86"/>
      <c r="SII1168" s="86"/>
      <c r="SIJ1168" s="86"/>
      <c r="SIK1168" s="86"/>
      <c r="SIL1168" s="86"/>
      <c r="SIM1168" s="86"/>
      <c r="SIN1168" s="86"/>
      <c r="SIO1168" s="86"/>
      <c r="SIP1168" s="86"/>
      <c r="SIQ1168" s="86"/>
      <c r="SIR1168" s="86"/>
      <c r="SIS1168" s="86"/>
      <c r="SIT1168" s="86"/>
      <c r="SIU1168" s="86"/>
      <c r="SIV1168" s="86"/>
      <c r="SIW1168" s="86"/>
      <c r="SIX1168" s="86"/>
      <c r="SIY1168" s="86"/>
      <c r="SIZ1168" s="86"/>
      <c r="SJA1168" s="86"/>
      <c r="SJB1168" s="86"/>
      <c r="SJC1168" s="86"/>
      <c r="SJD1168" s="86"/>
      <c r="SJE1168" s="86"/>
      <c r="SJF1168" s="86"/>
      <c r="SJG1168" s="86"/>
      <c r="SJH1168" s="86"/>
      <c r="SJI1168" s="86"/>
      <c r="SJJ1168" s="86"/>
      <c r="SJK1168" s="86"/>
      <c r="SJL1168" s="86"/>
      <c r="SJM1168" s="86"/>
      <c r="SJN1168" s="86"/>
      <c r="SJO1168" s="86"/>
      <c r="SJP1168" s="86"/>
      <c r="SJQ1168" s="86"/>
      <c r="SJR1168" s="86"/>
      <c r="SJS1168" s="86"/>
      <c r="SJT1168" s="86"/>
      <c r="SJU1168" s="86"/>
      <c r="SJV1168" s="86"/>
      <c r="SJW1168" s="86"/>
      <c r="SJX1168" s="86"/>
      <c r="SJY1168" s="86"/>
      <c r="SJZ1168" s="86"/>
      <c r="SKA1168" s="86"/>
      <c r="SKB1168" s="86"/>
      <c r="SKC1168" s="86"/>
      <c r="SKD1168" s="86"/>
      <c r="SKE1168" s="86"/>
      <c r="SKF1168" s="86"/>
      <c r="SKG1168" s="86"/>
      <c r="SKH1168" s="86"/>
      <c r="SKI1168" s="86"/>
      <c r="SKJ1168" s="86"/>
      <c r="SKK1168" s="86"/>
      <c r="SKL1168" s="86"/>
      <c r="SKM1168" s="86"/>
      <c r="SKN1168" s="86"/>
      <c r="SKO1168" s="86"/>
      <c r="SKP1168" s="86"/>
      <c r="SKQ1168" s="86"/>
      <c r="SKR1168" s="86"/>
      <c r="SKS1168" s="86"/>
      <c r="SKT1168" s="86"/>
      <c r="SKU1168" s="86"/>
      <c r="SKV1168" s="86"/>
      <c r="SKW1168" s="86"/>
      <c r="SKX1168" s="86"/>
      <c r="SKY1168" s="86"/>
      <c r="SKZ1168" s="86"/>
      <c r="SLA1168" s="86"/>
      <c r="SLB1168" s="86"/>
      <c r="SLC1168" s="86"/>
      <c r="SLD1168" s="86"/>
      <c r="SLE1168" s="86"/>
      <c r="SLF1168" s="86"/>
      <c r="SLG1168" s="86"/>
      <c r="SLH1168" s="86"/>
      <c r="SLI1168" s="86"/>
      <c r="SLJ1168" s="86"/>
      <c r="SLK1168" s="86"/>
      <c r="SLL1168" s="86"/>
      <c r="SLM1168" s="86"/>
      <c r="SLN1168" s="86"/>
      <c r="SLO1168" s="86"/>
      <c r="SLP1168" s="86"/>
      <c r="SLQ1168" s="86"/>
      <c r="SLR1168" s="86"/>
      <c r="SLS1168" s="86"/>
      <c r="SLT1168" s="86"/>
      <c r="SLU1168" s="86"/>
      <c r="SLV1168" s="86"/>
      <c r="SLW1168" s="86"/>
      <c r="SLX1168" s="86"/>
      <c r="SLY1168" s="86"/>
      <c r="SLZ1168" s="86"/>
      <c r="SMA1168" s="86"/>
      <c r="SMB1168" s="86"/>
      <c r="SMC1168" s="86"/>
      <c r="SMD1168" s="86"/>
      <c r="SME1168" s="86"/>
      <c r="SMF1168" s="86"/>
      <c r="SMG1168" s="86"/>
      <c r="SMH1168" s="86"/>
      <c r="SMI1168" s="86"/>
      <c r="SMJ1168" s="86"/>
      <c r="SMK1168" s="86"/>
      <c r="SML1168" s="86"/>
      <c r="SMM1168" s="86"/>
      <c r="SMN1168" s="86"/>
      <c r="SMO1168" s="86"/>
      <c r="SMP1168" s="86"/>
      <c r="SMQ1168" s="86"/>
      <c r="SMR1168" s="86"/>
      <c r="SMS1168" s="86"/>
      <c r="SMT1168" s="86"/>
      <c r="SMU1168" s="86"/>
      <c r="SMV1168" s="86"/>
      <c r="SMW1168" s="86"/>
      <c r="SMX1168" s="86"/>
      <c r="SMY1168" s="86"/>
      <c r="SMZ1168" s="86"/>
      <c r="SNA1168" s="86"/>
      <c r="SNB1168" s="86"/>
      <c r="SNC1168" s="86"/>
      <c r="SND1168" s="86"/>
      <c r="SNE1168" s="86"/>
      <c r="SNF1168" s="86"/>
      <c r="SNG1168" s="86"/>
      <c r="SNH1168" s="86"/>
      <c r="SNI1168" s="86"/>
      <c r="SNJ1168" s="86"/>
      <c r="SNK1168" s="86"/>
      <c r="SNL1168" s="86"/>
      <c r="SNM1168" s="86"/>
      <c r="SNN1168" s="86"/>
      <c r="SNO1168" s="86"/>
      <c r="SNP1168" s="86"/>
      <c r="SNQ1168" s="86"/>
      <c r="SNR1168" s="86"/>
      <c r="SNS1168" s="86"/>
      <c r="SNT1168" s="86"/>
      <c r="SNU1168" s="86"/>
      <c r="SNV1168" s="86"/>
      <c r="SNW1168" s="86"/>
      <c r="SNX1168" s="86"/>
      <c r="SNY1168" s="86"/>
      <c r="SNZ1168" s="86"/>
      <c r="SOA1168" s="86"/>
      <c r="SOB1168" s="86"/>
      <c r="SOC1168" s="86"/>
      <c r="SOD1168" s="86"/>
      <c r="SOE1168" s="86"/>
      <c r="SOF1168" s="86"/>
      <c r="SOG1168" s="86"/>
      <c r="SOH1168" s="86"/>
      <c r="SOI1168" s="86"/>
      <c r="SOJ1168" s="86"/>
      <c r="SOK1168" s="86"/>
      <c r="SOL1168" s="86"/>
      <c r="SOM1168" s="86"/>
      <c r="SON1168" s="86"/>
      <c r="SOO1168" s="86"/>
      <c r="SOP1168" s="86"/>
      <c r="SOQ1168" s="86"/>
      <c r="SOR1168" s="86"/>
      <c r="SOS1168" s="86"/>
      <c r="SOT1168" s="86"/>
      <c r="SOU1168" s="86"/>
      <c r="SOV1168" s="86"/>
      <c r="SOW1168" s="86"/>
      <c r="SOX1168" s="86"/>
      <c r="SOY1168" s="86"/>
      <c r="SOZ1168" s="86"/>
      <c r="SPA1168" s="86"/>
      <c r="SPB1168" s="86"/>
      <c r="SPC1168" s="86"/>
      <c r="SPD1168" s="86"/>
      <c r="SPE1168" s="86"/>
      <c r="SPF1168" s="86"/>
      <c r="SPG1168" s="86"/>
      <c r="SPH1168" s="86"/>
      <c r="SPI1168" s="86"/>
      <c r="SPJ1168" s="86"/>
      <c r="SPK1168" s="86"/>
      <c r="SPL1168" s="86"/>
      <c r="SPM1168" s="86"/>
      <c r="SPN1168" s="86"/>
      <c r="SPO1168" s="86"/>
      <c r="SPP1168" s="86"/>
      <c r="SPQ1168" s="86"/>
      <c r="SPR1168" s="86"/>
      <c r="SPS1168" s="86"/>
      <c r="SPT1168" s="86"/>
      <c r="SPU1168" s="86"/>
      <c r="SPV1168" s="86"/>
      <c r="SPW1168" s="86"/>
      <c r="SPX1168" s="86"/>
      <c r="SPY1168" s="86"/>
      <c r="SPZ1168" s="86"/>
      <c r="SQA1168" s="86"/>
      <c r="SQB1168" s="86"/>
      <c r="SQC1168" s="86"/>
      <c r="SQD1168" s="86"/>
      <c r="SQE1168" s="86"/>
      <c r="SQF1168" s="86"/>
      <c r="SQG1168" s="86"/>
      <c r="SQH1168" s="86"/>
      <c r="SQI1168" s="86"/>
      <c r="SQJ1168" s="86"/>
      <c r="SQK1168" s="86"/>
      <c r="SQL1168" s="86"/>
      <c r="SQM1168" s="86"/>
      <c r="SQN1168" s="86"/>
      <c r="SQO1168" s="86"/>
      <c r="SQP1168" s="86"/>
      <c r="SQQ1168" s="86"/>
      <c r="SQR1168" s="86"/>
      <c r="SQS1168" s="86"/>
      <c r="SQT1168" s="86"/>
      <c r="SQU1168" s="86"/>
      <c r="SQV1168" s="86"/>
      <c r="SQW1168" s="86"/>
      <c r="SQX1168" s="86"/>
      <c r="SQY1168" s="86"/>
      <c r="SQZ1168" s="86"/>
      <c r="SRA1168" s="86"/>
      <c r="SRB1168" s="86"/>
      <c r="SRC1168" s="86"/>
      <c r="SRD1168" s="86"/>
      <c r="SRE1168" s="86"/>
      <c r="SRF1168" s="86"/>
      <c r="SRG1168" s="86"/>
      <c r="SRH1168" s="86"/>
      <c r="SRI1168" s="86"/>
      <c r="SRJ1168" s="86"/>
      <c r="SRK1168" s="86"/>
      <c r="SRL1168" s="86"/>
      <c r="SRM1168" s="86"/>
      <c r="SRN1168" s="86"/>
      <c r="SRO1168" s="86"/>
      <c r="SRP1168" s="86"/>
      <c r="SRQ1168" s="86"/>
      <c r="SRR1168" s="86"/>
      <c r="SRS1168" s="86"/>
      <c r="SRT1168" s="86"/>
      <c r="SRU1168" s="86"/>
      <c r="SRV1168" s="86"/>
      <c r="SRW1168" s="86"/>
      <c r="SRX1168" s="86"/>
      <c r="SRY1168" s="86"/>
      <c r="SRZ1168" s="86"/>
      <c r="SSA1168" s="86"/>
      <c r="SSB1168" s="86"/>
      <c r="SSC1168" s="86"/>
      <c r="SSD1168" s="86"/>
      <c r="SSE1168" s="86"/>
      <c r="SSF1168" s="86"/>
      <c r="SSG1168" s="86"/>
      <c r="SSH1168" s="86"/>
      <c r="SSI1168" s="86"/>
      <c r="SSJ1168" s="86"/>
      <c r="SSK1168" s="86"/>
      <c r="SSL1168" s="86"/>
      <c r="SSM1168" s="86"/>
      <c r="SSN1168" s="86"/>
      <c r="SSO1168" s="86"/>
      <c r="SSP1168" s="86"/>
      <c r="SSQ1168" s="86"/>
      <c r="SSR1168" s="86"/>
      <c r="SSS1168" s="86"/>
      <c r="SST1168" s="86"/>
      <c r="SSU1168" s="86"/>
      <c r="SSV1168" s="86"/>
      <c r="SSW1168" s="86"/>
      <c r="SSX1168" s="86"/>
      <c r="SSY1168" s="86"/>
      <c r="SSZ1168" s="86"/>
      <c r="STA1168" s="86"/>
      <c r="STB1168" s="86"/>
      <c r="STC1168" s="86"/>
      <c r="STD1168" s="86"/>
      <c r="STE1168" s="86"/>
      <c r="STF1168" s="86"/>
      <c r="STG1168" s="86"/>
      <c r="STH1168" s="86"/>
      <c r="STI1168" s="86"/>
      <c r="STJ1168" s="86"/>
      <c r="STK1168" s="86"/>
      <c r="STL1168" s="86"/>
      <c r="STM1168" s="86"/>
      <c r="STN1168" s="86"/>
      <c r="STO1168" s="86"/>
      <c r="STP1168" s="86"/>
      <c r="STQ1168" s="86"/>
      <c r="STR1168" s="86"/>
      <c r="STS1168" s="86"/>
      <c r="STT1168" s="86"/>
      <c r="STU1168" s="86"/>
      <c r="STV1168" s="86"/>
      <c r="STW1168" s="86"/>
      <c r="STX1168" s="86"/>
      <c r="STY1168" s="86"/>
      <c r="STZ1168" s="86"/>
      <c r="SUA1168" s="86"/>
      <c r="SUB1168" s="86"/>
      <c r="SUC1168" s="86"/>
      <c r="SUD1168" s="86"/>
      <c r="SUE1168" s="86"/>
      <c r="SUF1168" s="86"/>
      <c r="SUG1168" s="86"/>
      <c r="SUH1168" s="86"/>
      <c r="SUI1168" s="86"/>
      <c r="SUJ1168" s="86"/>
      <c r="SUK1168" s="86"/>
      <c r="SUL1168" s="86"/>
      <c r="SUM1168" s="86"/>
      <c r="SUN1168" s="86"/>
      <c r="SUO1168" s="86"/>
      <c r="SUP1168" s="86"/>
      <c r="SUQ1168" s="86"/>
      <c r="SUR1168" s="86"/>
      <c r="SUS1168" s="86"/>
      <c r="SUT1168" s="86"/>
      <c r="SUU1168" s="86"/>
      <c r="SUV1168" s="86"/>
      <c r="SUW1168" s="86"/>
      <c r="SUX1168" s="86"/>
      <c r="SUY1168" s="86"/>
      <c r="SUZ1168" s="86"/>
      <c r="SVA1168" s="86"/>
      <c r="SVB1168" s="86"/>
      <c r="SVC1168" s="86"/>
      <c r="SVD1168" s="86"/>
      <c r="SVE1168" s="86"/>
      <c r="SVF1168" s="86"/>
      <c r="SVG1168" s="86"/>
      <c r="SVH1168" s="86"/>
      <c r="SVI1168" s="86"/>
      <c r="SVJ1168" s="86"/>
      <c r="SVK1168" s="86"/>
      <c r="SVL1168" s="86"/>
      <c r="SVM1168" s="86"/>
      <c r="SVN1168" s="86"/>
      <c r="SVO1168" s="86"/>
      <c r="SVP1168" s="86"/>
      <c r="SVQ1168" s="86"/>
      <c r="SVR1168" s="86"/>
      <c r="SVS1168" s="86"/>
      <c r="SVT1168" s="86"/>
      <c r="SVU1168" s="86"/>
      <c r="SVV1168" s="86"/>
      <c r="SVW1168" s="86"/>
      <c r="SVX1168" s="86"/>
      <c r="SVY1168" s="86"/>
      <c r="SVZ1168" s="86"/>
      <c r="SWA1168" s="86"/>
      <c r="SWB1168" s="86"/>
      <c r="SWC1168" s="86"/>
      <c r="SWD1168" s="86"/>
      <c r="SWE1168" s="86"/>
      <c r="SWF1168" s="86"/>
      <c r="SWG1168" s="86"/>
      <c r="SWH1168" s="86"/>
      <c r="SWI1168" s="86"/>
      <c r="SWJ1168" s="86"/>
      <c r="SWK1168" s="86"/>
      <c r="SWL1168" s="86"/>
      <c r="SWM1168" s="86"/>
      <c r="SWN1168" s="86"/>
      <c r="SWO1168" s="86"/>
      <c r="SWP1168" s="86"/>
      <c r="SWQ1168" s="86"/>
      <c r="SWR1168" s="86"/>
      <c r="SWS1168" s="86"/>
      <c r="SWT1168" s="86"/>
      <c r="SWU1168" s="86"/>
      <c r="SWV1168" s="86"/>
      <c r="SWW1168" s="86"/>
      <c r="SWX1168" s="86"/>
      <c r="SWY1168" s="86"/>
      <c r="SWZ1168" s="86"/>
      <c r="SXA1168" s="86"/>
      <c r="SXB1168" s="86"/>
      <c r="SXC1168" s="86"/>
      <c r="SXD1168" s="86"/>
      <c r="SXE1168" s="86"/>
      <c r="SXF1168" s="86"/>
      <c r="SXG1168" s="86"/>
      <c r="SXH1168" s="86"/>
      <c r="SXI1168" s="86"/>
      <c r="SXJ1168" s="86"/>
      <c r="SXK1168" s="86"/>
      <c r="SXL1168" s="86"/>
      <c r="SXM1168" s="86"/>
      <c r="SXN1168" s="86"/>
      <c r="SXO1168" s="86"/>
      <c r="SXP1168" s="86"/>
      <c r="SXQ1168" s="86"/>
      <c r="SXR1168" s="86"/>
      <c r="SXS1168" s="86"/>
      <c r="SXT1168" s="86"/>
      <c r="SXU1168" s="86"/>
      <c r="SXV1168" s="86"/>
      <c r="SXW1168" s="86"/>
      <c r="SXX1168" s="86"/>
      <c r="SXY1168" s="86"/>
      <c r="SXZ1168" s="86"/>
      <c r="SYA1168" s="86"/>
      <c r="SYB1168" s="86"/>
      <c r="SYC1168" s="86"/>
      <c r="SYD1168" s="86"/>
      <c r="SYE1168" s="86"/>
      <c r="SYF1168" s="86"/>
      <c r="SYG1168" s="86"/>
      <c r="SYH1168" s="86"/>
      <c r="SYI1168" s="86"/>
      <c r="SYJ1168" s="86"/>
      <c r="SYK1168" s="86"/>
      <c r="SYL1168" s="86"/>
      <c r="SYM1168" s="86"/>
      <c r="SYN1168" s="86"/>
      <c r="SYO1168" s="86"/>
      <c r="SYP1168" s="86"/>
      <c r="SYQ1168" s="86"/>
      <c r="SYR1168" s="86"/>
      <c r="SYS1168" s="86"/>
      <c r="SYT1168" s="86"/>
      <c r="SYU1168" s="86"/>
      <c r="SYV1168" s="86"/>
      <c r="SYW1168" s="86"/>
      <c r="SYX1168" s="86"/>
      <c r="SYY1168" s="86"/>
      <c r="SYZ1168" s="86"/>
      <c r="SZA1168" s="86"/>
      <c r="SZB1168" s="86"/>
      <c r="SZC1168" s="86"/>
      <c r="SZD1168" s="86"/>
      <c r="SZE1168" s="86"/>
      <c r="SZF1168" s="86"/>
      <c r="SZG1168" s="86"/>
      <c r="SZH1168" s="86"/>
      <c r="SZI1168" s="86"/>
      <c r="SZJ1168" s="86"/>
      <c r="SZK1168" s="86"/>
      <c r="SZL1168" s="86"/>
      <c r="SZM1168" s="86"/>
      <c r="SZN1168" s="86"/>
      <c r="SZO1168" s="86"/>
      <c r="SZP1168" s="86"/>
      <c r="SZQ1168" s="86"/>
      <c r="SZR1168" s="86"/>
      <c r="SZS1168" s="86"/>
      <c r="SZT1168" s="86"/>
      <c r="SZU1168" s="86"/>
      <c r="SZV1168" s="86"/>
      <c r="SZW1168" s="86"/>
      <c r="SZX1168" s="86"/>
      <c r="SZY1168" s="86"/>
      <c r="SZZ1168" s="86"/>
      <c r="TAA1168" s="86"/>
      <c r="TAB1168" s="86"/>
      <c r="TAC1168" s="86"/>
      <c r="TAD1168" s="86"/>
      <c r="TAE1168" s="86"/>
      <c r="TAF1168" s="86"/>
      <c r="TAG1168" s="86"/>
      <c r="TAH1168" s="86"/>
      <c r="TAI1168" s="86"/>
      <c r="TAJ1168" s="86"/>
      <c r="TAK1168" s="86"/>
      <c r="TAL1168" s="86"/>
      <c r="TAM1168" s="86"/>
      <c r="TAN1168" s="86"/>
      <c r="TAO1168" s="86"/>
      <c r="TAP1168" s="86"/>
      <c r="TAQ1168" s="86"/>
      <c r="TAR1168" s="86"/>
      <c r="TAS1168" s="86"/>
      <c r="TAT1168" s="86"/>
      <c r="TAU1168" s="86"/>
      <c r="TAV1168" s="86"/>
      <c r="TAW1168" s="86"/>
      <c r="TAX1168" s="86"/>
      <c r="TAY1168" s="86"/>
      <c r="TAZ1168" s="86"/>
      <c r="TBA1168" s="86"/>
      <c r="TBB1168" s="86"/>
      <c r="TBC1168" s="86"/>
      <c r="TBD1168" s="86"/>
      <c r="TBE1168" s="86"/>
      <c r="TBF1168" s="86"/>
      <c r="TBG1168" s="86"/>
      <c r="TBH1168" s="86"/>
      <c r="TBI1168" s="86"/>
      <c r="TBJ1168" s="86"/>
      <c r="TBK1168" s="86"/>
      <c r="TBL1168" s="86"/>
      <c r="TBM1168" s="86"/>
      <c r="TBN1168" s="86"/>
      <c r="TBO1168" s="86"/>
      <c r="TBP1168" s="86"/>
      <c r="TBQ1168" s="86"/>
      <c r="TBR1168" s="86"/>
      <c r="TBS1168" s="86"/>
      <c r="TBT1168" s="86"/>
      <c r="TBU1168" s="86"/>
      <c r="TBV1168" s="86"/>
      <c r="TBW1168" s="86"/>
      <c r="TBX1168" s="86"/>
      <c r="TBY1168" s="86"/>
      <c r="TBZ1168" s="86"/>
      <c r="TCA1168" s="86"/>
      <c r="TCB1168" s="86"/>
      <c r="TCC1168" s="86"/>
      <c r="TCD1168" s="86"/>
      <c r="TCE1168" s="86"/>
      <c r="TCF1168" s="86"/>
      <c r="TCG1168" s="86"/>
      <c r="TCH1168" s="86"/>
      <c r="TCI1168" s="86"/>
      <c r="TCJ1168" s="86"/>
      <c r="TCK1168" s="86"/>
      <c r="TCL1168" s="86"/>
      <c r="TCM1168" s="86"/>
      <c r="TCN1168" s="86"/>
      <c r="TCO1168" s="86"/>
      <c r="TCP1168" s="86"/>
      <c r="TCQ1168" s="86"/>
      <c r="TCR1168" s="86"/>
      <c r="TCS1168" s="86"/>
      <c r="TCT1168" s="86"/>
      <c r="TCU1168" s="86"/>
      <c r="TCV1168" s="86"/>
      <c r="TCW1168" s="86"/>
      <c r="TCX1168" s="86"/>
      <c r="TCY1168" s="86"/>
      <c r="TCZ1168" s="86"/>
      <c r="TDA1168" s="86"/>
      <c r="TDB1168" s="86"/>
      <c r="TDC1168" s="86"/>
      <c r="TDD1168" s="86"/>
      <c r="TDE1168" s="86"/>
      <c r="TDF1168" s="86"/>
      <c r="TDG1168" s="86"/>
      <c r="TDH1168" s="86"/>
      <c r="TDI1168" s="86"/>
      <c r="TDJ1168" s="86"/>
      <c r="TDK1168" s="86"/>
      <c r="TDL1168" s="86"/>
      <c r="TDM1168" s="86"/>
      <c r="TDN1168" s="86"/>
      <c r="TDO1168" s="86"/>
      <c r="TDP1168" s="86"/>
      <c r="TDQ1168" s="86"/>
      <c r="TDR1168" s="86"/>
      <c r="TDS1168" s="86"/>
      <c r="TDT1168" s="86"/>
      <c r="TDU1168" s="86"/>
      <c r="TDV1168" s="86"/>
      <c r="TDW1168" s="86"/>
      <c r="TDX1168" s="86"/>
      <c r="TDY1168" s="86"/>
      <c r="TDZ1168" s="86"/>
      <c r="TEA1168" s="86"/>
      <c r="TEB1168" s="86"/>
      <c r="TEC1168" s="86"/>
      <c r="TED1168" s="86"/>
      <c r="TEE1168" s="86"/>
      <c r="TEF1168" s="86"/>
      <c r="TEG1168" s="86"/>
      <c r="TEH1168" s="86"/>
      <c r="TEI1168" s="86"/>
      <c r="TEJ1168" s="86"/>
      <c r="TEK1168" s="86"/>
      <c r="TEL1168" s="86"/>
      <c r="TEM1168" s="86"/>
      <c r="TEN1168" s="86"/>
      <c r="TEO1168" s="86"/>
      <c r="TEP1168" s="86"/>
      <c r="TEQ1168" s="86"/>
      <c r="TER1168" s="86"/>
      <c r="TES1168" s="86"/>
      <c r="TET1168" s="86"/>
      <c r="TEU1168" s="86"/>
      <c r="TEV1168" s="86"/>
      <c r="TEW1168" s="86"/>
      <c r="TEX1168" s="86"/>
      <c r="TEY1168" s="86"/>
      <c r="TEZ1168" s="86"/>
      <c r="TFA1168" s="86"/>
      <c r="TFB1168" s="86"/>
      <c r="TFC1168" s="86"/>
      <c r="TFD1168" s="86"/>
      <c r="TFE1168" s="86"/>
      <c r="TFF1168" s="86"/>
      <c r="TFG1168" s="86"/>
      <c r="TFH1168" s="86"/>
      <c r="TFI1168" s="86"/>
      <c r="TFJ1168" s="86"/>
      <c r="TFK1168" s="86"/>
      <c r="TFL1168" s="86"/>
      <c r="TFM1168" s="86"/>
      <c r="TFN1168" s="86"/>
      <c r="TFO1168" s="86"/>
      <c r="TFP1168" s="86"/>
      <c r="TFQ1168" s="86"/>
      <c r="TFR1168" s="86"/>
      <c r="TFS1168" s="86"/>
      <c r="TFT1168" s="86"/>
      <c r="TFU1168" s="86"/>
      <c r="TFV1168" s="86"/>
      <c r="TFW1168" s="86"/>
      <c r="TFX1168" s="86"/>
      <c r="TFY1168" s="86"/>
      <c r="TFZ1168" s="86"/>
      <c r="TGA1168" s="86"/>
      <c r="TGB1168" s="86"/>
      <c r="TGC1168" s="86"/>
      <c r="TGD1168" s="86"/>
      <c r="TGE1168" s="86"/>
      <c r="TGF1168" s="86"/>
      <c r="TGG1168" s="86"/>
      <c r="TGH1168" s="86"/>
      <c r="TGI1168" s="86"/>
      <c r="TGJ1168" s="86"/>
      <c r="TGK1168" s="86"/>
      <c r="TGL1168" s="86"/>
      <c r="TGM1168" s="86"/>
      <c r="TGN1168" s="86"/>
      <c r="TGO1168" s="86"/>
      <c r="TGP1168" s="86"/>
      <c r="TGQ1168" s="86"/>
      <c r="TGR1168" s="86"/>
      <c r="TGS1168" s="86"/>
      <c r="TGT1168" s="86"/>
      <c r="TGU1168" s="86"/>
      <c r="TGV1168" s="86"/>
      <c r="TGW1168" s="86"/>
      <c r="TGX1168" s="86"/>
      <c r="TGY1168" s="86"/>
      <c r="TGZ1168" s="86"/>
      <c r="THA1168" s="86"/>
      <c r="THB1168" s="86"/>
      <c r="THC1168" s="86"/>
      <c r="THD1168" s="86"/>
      <c r="THE1168" s="86"/>
      <c r="THF1168" s="86"/>
      <c r="THG1168" s="86"/>
      <c r="THH1168" s="86"/>
      <c r="THI1168" s="86"/>
      <c r="THJ1168" s="86"/>
      <c r="THK1168" s="86"/>
      <c r="THL1168" s="86"/>
      <c r="THM1168" s="86"/>
      <c r="THN1168" s="86"/>
      <c r="THO1168" s="86"/>
      <c r="THP1168" s="86"/>
      <c r="THQ1168" s="86"/>
      <c r="THR1168" s="86"/>
      <c r="THS1168" s="86"/>
      <c r="THT1168" s="86"/>
      <c r="THU1168" s="86"/>
      <c r="THV1168" s="86"/>
      <c r="THW1168" s="86"/>
      <c r="THX1168" s="86"/>
      <c r="THY1168" s="86"/>
      <c r="THZ1168" s="86"/>
      <c r="TIA1168" s="86"/>
      <c r="TIB1168" s="86"/>
      <c r="TIC1168" s="86"/>
      <c r="TID1168" s="86"/>
      <c r="TIE1168" s="86"/>
      <c r="TIF1168" s="86"/>
      <c r="TIG1168" s="86"/>
      <c r="TIH1168" s="86"/>
      <c r="TII1168" s="86"/>
      <c r="TIJ1168" s="86"/>
      <c r="TIK1168" s="86"/>
      <c r="TIL1168" s="86"/>
      <c r="TIM1168" s="86"/>
      <c r="TIN1168" s="86"/>
      <c r="TIO1168" s="86"/>
      <c r="TIP1168" s="86"/>
      <c r="TIQ1168" s="86"/>
      <c r="TIR1168" s="86"/>
      <c r="TIS1168" s="86"/>
      <c r="TIT1168" s="86"/>
      <c r="TIU1168" s="86"/>
      <c r="TIV1168" s="86"/>
      <c r="TIW1168" s="86"/>
      <c r="TIX1168" s="86"/>
      <c r="TIY1168" s="86"/>
      <c r="TIZ1168" s="86"/>
      <c r="TJA1168" s="86"/>
      <c r="TJB1168" s="86"/>
      <c r="TJC1168" s="86"/>
      <c r="TJD1168" s="86"/>
      <c r="TJE1168" s="86"/>
      <c r="TJF1168" s="86"/>
      <c r="TJG1168" s="86"/>
      <c r="TJH1168" s="86"/>
      <c r="TJI1168" s="86"/>
      <c r="TJJ1168" s="86"/>
      <c r="TJK1168" s="86"/>
      <c r="TJL1168" s="86"/>
      <c r="TJM1168" s="86"/>
      <c r="TJN1168" s="86"/>
      <c r="TJO1168" s="86"/>
      <c r="TJP1168" s="86"/>
      <c r="TJQ1168" s="86"/>
      <c r="TJR1168" s="86"/>
      <c r="TJS1168" s="86"/>
      <c r="TJT1168" s="86"/>
      <c r="TJU1168" s="86"/>
      <c r="TJV1168" s="86"/>
      <c r="TJW1168" s="86"/>
      <c r="TJX1168" s="86"/>
      <c r="TJY1168" s="86"/>
      <c r="TJZ1168" s="86"/>
      <c r="TKA1168" s="86"/>
      <c r="TKB1168" s="86"/>
      <c r="TKC1168" s="86"/>
      <c r="TKD1168" s="86"/>
      <c r="TKE1168" s="86"/>
      <c r="TKF1168" s="86"/>
      <c r="TKG1168" s="86"/>
      <c r="TKH1168" s="86"/>
      <c r="TKI1168" s="86"/>
      <c r="TKJ1168" s="86"/>
      <c r="TKK1168" s="86"/>
      <c r="TKL1168" s="86"/>
      <c r="TKM1168" s="86"/>
      <c r="TKN1168" s="86"/>
      <c r="TKO1168" s="86"/>
      <c r="TKP1168" s="86"/>
      <c r="TKQ1168" s="86"/>
      <c r="TKR1168" s="86"/>
      <c r="TKS1168" s="86"/>
      <c r="TKT1168" s="86"/>
      <c r="TKU1168" s="86"/>
      <c r="TKV1168" s="86"/>
      <c r="TKW1168" s="86"/>
      <c r="TKX1168" s="86"/>
      <c r="TKY1168" s="86"/>
      <c r="TKZ1168" s="86"/>
      <c r="TLA1168" s="86"/>
      <c r="TLB1168" s="86"/>
      <c r="TLC1168" s="86"/>
      <c r="TLD1168" s="86"/>
      <c r="TLE1168" s="86"/>
      <c r="TLF1168" s="86"/>
      <c r="TLG1168" s="86"/>
      <c r="TLH1168" s="86"/>
      <c r="TLI1168" s="86"/>
      <c r="TLJ1168" s="86"/>
      <c r="TLK1168" s="86"/>
      <c r="TLL1168" s="86"/>
      <c r="TLM1168" s="86"/>
      <c r="TLN1168" s="86"/>
      <c r="TLO1168" s="86"/>
      <c r="TLP1168" s="86"/>
      <c r="TLQ1168" s="86"/>
      <c r="TLR1168" s="86"/>
      <c r="TLS1168" s="86"/>
      <c r="TLT1168" s="86"/>
      <c r="TLU1168" s="86"/>
      <c r="TLV1168" s="86"/>
      <c r="TLW1168" s="86"/>
      <c r="TLX1168" s="86"/>
      <c r="TLY1168" s="86"/>
      <c r="TLZ1168" s="86"/>
      <c r="TMA1168" s="86"/>
      <c r="TMB1168" s="86"/>
      <c r="TMC1168" s="86"/>
      <c r="TMD1168" s="86"/>
      <c r="TME1168" s="86"/>
      <c r="TMF1168" s="86"/>
      <c r="TMG1168" s="86"/>
      <c r="TMH1168" s="86"/>
      <c r="TMI1168" s="86"/>
      <c r="TMJ1168" s="86"/>
      <c r="TMK1168" s="86"/>
      <c r="TML1168" s="86"/>
      <c r="TMM1168" s="86"/>
      <c r="TMN1168" s="86"/>
      <c r="TMO1168" s="86"/>
      <c r="TMP1168" s="86"/>
      <c r="TMQ1168" s="86"/>
      <c r="TMR1168" s="86"/>
      <c r="TMS1168" s="86"/>
      <c r="TMT1168" s="86"/>
      <c r="TMU1168" s="86"/>
      <c r="TMV1168" s="86"/>
      <c r="TMW1168" s="86"/>
      <c r="TMX1168" s="86"/>
      <c r="TMY1168" s="86"/>
      <c r="TMZ1168" s="86"/>
      <c r="TNA1168" s="86"/>
      <c r="TNB1168" s="86"/>
      <c r="TNC1168" s="86"/>
      <c r="TND1168" s="86"/>
      <c r="TNE1168" s="86"/>
      <c r="TNF1168" s="86"/>
      <c r="TNG1168" s="86"/>
      <c r="TNH1168" s="86"/>
      <c r="TNI1168" s="86"/>
      <c r="TNJ1168" s="86"/>
      <c r="TNK1168" s="86"/>
      <c r="TNL1168" s="86"/>
      <c r="TNM1168" s="86"/>
      <c r="TNN1168" s="86"/>
      <c r="TNO1168" s="86"/>
      <c r="TNP1168" s="86"/>
      <c r="TNQ1168" s="86"/>
      <c r="TNR1168" s="86"/>
      <c r="TNS1168" s="86"/>
      <c r="TNT1168" s="86"/>
      <c r="TNU1168" s="86"/>
      <c r="TNV1168" s="86"/>
      <c r="TNW1168" s="86"/>
      <c r="TNX1168" s="86"/>
      <c r="TNY1168" s="86"/>
      <c r="TNZ1168" s="86"/>
      <c r="TOA1168" s="86"/>
      <c r="TOB1168" s="86"/>
      <c r="TOC1168" s="86"/>
      <c r="TOD1168" s="86"/>
      <c r="TOE1168" s="86"/>
      <c r="TOF1168" s="86"/>
      <c r="TOG1168" s="86"/>
      <c r="TOH1168" s="86"/>
      <c r="TOI1168" s="86"/>
      <c r="TOJ1168" s="86"/>
      <c r="TOK1168" s="86"/>
      <c r="TOL1168" s="86"/>
      <c r="TOM1168" s="86"/>
      <c r="TON1168" s="86"/>
      <c r="TOO1168" s="86"/>
      <c r="TOP1168" s="86"/>
      <c r="TOQ1168" s="86"/>
      <c r="TOR1168" s="86"/>
      <c r="TOS1168" s="86"/>
      <c r="TOT1168" s="86"/>
      <c r="TOU1168" s="86"/>
      <c r="TOV1168" s="86"/>
      <c r="TOW1168" s="86"/>
      <c r="TOX1168" s="86"/>
      <c r="TOY1168" s="86"/>
      <c r="TOZ1168" s="86"/>
      <c r="TPA1168" s="86"/>
      <c r="TPB1168" s="86"/>
      <c r="TPC1168" s="86"/>
      <c r="TPD1168" s="86"/>
      <c r="TPE1168" s="86"/>
      <c r="TPF1168" s="86"/>
      <c r="TPG1168" s="86"/>
      <c r="TPH1168" s="86"/>
      <c r="TPI1168" s="86"/>
      <c r="TPJ1168" s="86"/>
      <c r="TPK1168" s="86"/>
      <c r="TPL1168" s="86"/>
      <c r="TPM1168" s="86"/>
      <c r="TPN1168" s="86"/>
      <c r="TPO1168" s="86"/>
      <c r="TPP1168" s="86"/>
      <c r="TPQ1168" s="86"/>
      <c r="TPR1168" s="86"/>
      <c r="TPS1168" s="86"/>
      <c r="TPT1168" s="86"/>
      <c r="TPU1168" s="86"/>
      <c r="TPV1168" s="86"/>
      <c r="TPW1168" s="86"/>
      <c r="TPX1168" s="86"/>
      <c r="TPY1168" s="86"/>
      <c r="TPZ1168" s="86"/>
      <c r="TQA1168" s="86"/>
      <c r="TQB1168" s="86"/>
      <c r="TQC1168" s="86"/>
      <c r="TQD1168" s="86"/>
      <c r="TQE1168" s="86"/>
      <c r="TQF1168" s="86"/>
      <c r="TQG1168" s="86"/>
      <c r="TQH1168" s="86"/>
      <c r="TQI1168" s="86"/>
      <c r="TQJ1168" s="86"/>
      <c r="TQK1168" s="86"/>
      <c r="TQL1168" s="86"/>
      <c r="TQM1168" s="86"/>
      <c r="TQN1168" s="86"/>
      <c r="TQO1168" s="86"/>
      <c r="TQP1168" s="86"/>
      <c r="TQQ1168" s="86"/>
      <c r="TQR1168" s="86"/>
      <c r="TQS1168" s="86"/>
      <c r="TQT1168" s="86"/>
      <c r="TQU1168" s="86"/>
      <c r="TQV1168" s="86"/>
      <c r="TQW1168" s="86"/>
      <c r="TQX1168" s="86"/>
      <c r="TQY1168" s="86"/>
      <c r="TQZ1168" s="86"/>
      <c r="TRA1168" s="86"/>
      <c r="TRB1168" s="86"/>
      <c r="TRC1168" s="86"/>
      <c r="TRD1168" s="86"/>
      <c r="TRE1168" s="86"/>
      <c r="TRF1168" s="86"/>
      <c r="TRG1168" s="86"/>
      <c r="TRH1168" s="86"/>
      <c r="TRI1168" s="86"/>
      <c r="TRJ1168" s="86"/>
      <c r="TRK1168" s="86"/>
      <c r="TRL1168" s="86"/>
      <c r="TRM1168" s="86"/>
      <c r="TRN1168" s="86"/>
      <c r="TRO1168" s="86"/>
      <c r="TRP1168" s="86"/>
      <c r="TRQ1168" s="86"/>
      <c r="TRR1168" s="86"/>
      <c r="TRS1168" s="86"/>
      <c r="TRT1168" s="86"/>
      <c r="TRU1168" s="86"/>
      <c r="TRV1168" s="86"/>
      <c r="TRW1168" s="86"/>
      <c r="TRX1168" s="86"/>
      <c r="TRY1168" s="86"/>
      <c r="TRZ1168" s="86"/>
      <c r="TSA1168" s="86"/>
      <c r="TSB1168" s="86"/>
      <c r="TSC1168" s="86"/>
      <c r="TSD1168" s="86"/>
      <c r="TSE1168" s="86"/>
      <c r="TSF1168" s="86"/>
      <c r="TSG1168" s="86"/>
      <c r="TSH1168" s="86"/>
      <c r="TSI1168" s="86"/>
      <c r="TSJ1168" s="86"/>
      <c r="TSK1168" s="86"/>
      <c r="TSL1168" s="86"/>
      <c r="TSM1168" s="86"/>
      <c r="TSN1168" s="86"/>
      <c r="TSO1168" s="86"/>
      <c r="TSP1168" s="86"/>
      <c r="TSQ1168" s="86"/>
      <c r="TSR1168" s="86"/>
      <c r="TSS1168" s="86"/>
      <c r="TST1168" s="86"/>
      <c r="TSU1168" s="86"/>
      <c r="TSV1168" s="86"/>
      <c r="TSW1168" s="86"/>
      <c r="TSX1168" s="86"/>
      <c r="TSY1168" s="86"/>
      <c r="TSZ1168" s="86"/>
      <c r="TTA1168" s="86"/>
      <c r="TTB1168" s="86"/>
      <c r="TTC1168" s="86"/>
      <c r="TTD1168" s="86"/>
      <c r="TTE1168" s="86"/>
      <c r="TTF1168" s="86"/>
      <c r="TTG1168" s="86"/>
      <c r="TTH1168" s="86"/>
      <c r="TTI1168" s="86"/>
      <c r="TTJ1168" s="86"/>
      <c r="TTK1168" s="86"/>
      <c r="TTL1168" s="86"/>
      <c r="TTM1168" s="86"/>
      <c r="TTN1168" s="86"/>
      <c r="TTO1168" s="86"/>
      <c r="TTP1168" s="86"/>
      <c r="TTQ1168" s="86"/>
      <c r="TTR1168" s="86"/>
      <c r="TTS1168" s="86"/>
      <c r="TTT1168" s="86"/>
      <c r="TTU1168" s="86"/>
      <c r="TTV1168" s="86"/>
      <c r="TTW1168" s="86"/>
      <c r="TTX1168" s="86"/>
      <c r="TTY1168" s="86"/>
      <c r="TTZ1168" s="86"/>
      <c r="TUA1168" s="86"/>
      <c r="TUB1168" s="86"/>
      <c r="TUC1168" s="86"/>
      <c r="TUD1168" s="86"/>
      <c r="TUE1168" s="86"/>
      <c r="TUF1168" s="86"/>
      <c r="TUG1168" s="86"/>
      <c r="TUH1168" s="86"/>
      <c r="TUI1168" s="86"/>
      <c r="TUJ1168" s="86"/>
      <c r="TUK1168" s="86"/>
      <c r="TUL1168" s="86"/>
      <c r="TUM1168" s="86"/>
      <c r="TUN1168" s="86"/>
      <c r="TUO1168" s="86"/>
      <c r="TUP1168" s="86"/>
      <c r="TUQ1168" s="86"/>
      <c r="TUR1168" s="86"/>
      <c r="TUS1168" s="86"/>
      <c r="TUT1168" s="86"/>
      <c r="TUU1168" s="86"/>
      <c r="TUV1168" s="86"/>
      <c r="TUW1168" s="86"/>
      <c r="TUX1168" s="86"/>
      <c r="TUY1168" s="86"/>
      <c r="TUZ1168" s="86"/>
      <c r="TVA1168" s="86"/>
      <c r="TVB1168" s="86"/>
      <c r="TVC1168" s="86"/>
      <c r="TVD1168" s="86"/>
      <c r="TVE1168" s="86"/>
      <c r="TVF1168" s="86"/>
      <c r="TVG1168" s="86"/>
      <c r="TVH1168" s="86"/>
      <c r="TVI1168" s="86"/>
      <c r="TVJ1168" s="86"/>
      <c r="TVK1168" s="86"/>
      <c r="TVL1168" s="86"/>
      <c r="TVM1168" s="86"/>
      <c r="TVN1168" s="86"/>
      <c r="TVO1168" s="86"/>
      <c r="TVP1168" s="86"/>
      <c r="TVQ1168" s="86"/>
      <c r="TVR1168" s="86"/>
      <c r="TVS1168" s="86"/>
      <c r="TVT1168" s="86"/>
      <c r="TVU1168" s="86"/>
      <c r="TVV1168" s="86"/>
      <c r="TVW1168" s="86"/>
      <c r="TVX1168" s="86"/>
      <c r="TVY1168" s="86"/>
      <c r="TVZ1168" s="86"/>
      <c r="TWA1168" s="86"/>
      <c r="TWB1168" s="86"/>
      <c r="TWC1168" s="86"/>
      <c r="TWD1168" s="86"/>
      <c r="TWE1168" s="86"/>
      <c r="TWF1168" s="86"/>
      <c r="TWG1168" s="86"/>
      <c r="TWH1168" s="86"/>
      <c r="TWI1168" s="86"/>
      <c r="TWJ1168" s="86"/>
      <c r="TWK1168" s="86"/>
      <c r="TWL1168" s="86"/>
      <c r="TWM1168" s="86"/>
      <c r="TWN1168" s="86"/>
      <c r="TWO1168" s="86"/>
      <c r="TWP1168" s="86"/>
      <c r="TWQ1168" s="86"/>
      <c r="TWR1168" s="86"/>
      <c r="TWS1168" s="86"/>
      <c r="TWT1168" s="86"/>
      <c r="TWU1168" s="86"/>
      <c r="TWV1168" s="86"/>
      <c r="TWW1168" s="86"/>
      <c r="TWX1168" s="86"/>
      <c r="TWY1168" s="86"/>
      <c r="TWZ1168" s="86"/>
      <c r="TXA1168" s="86"/>
      <c r="TXB1168" s="86"/>
      <c r="TXC1168" s="86"/>
      <c r="TXD1168" s="86"/>
      <c r="TXE1168" s="86"/>
      <c r="TXF1168" s="86"/>
      <c r="TXG1168" s="86"/>
      <c r="TXH1168" s="86"/>
      <c r="TXI1168" s="86"/>
      <c r="TXJ1168" s="86"/>
      <c r="TXK1168" s="86"/>
      <c r="TXL1168" s="86"/>
      <c r="TXM1168" s="86"/>
      <c r="TXN1168" s="86"/>
      <c r="TXO1168" s="86"/>
      <c r="TXP1168" s="86"/>
      <c r="TXQ1168" s="86"/>
      <c r="TXR1168" s="86"/>
      <c r="TXS1168" s="86"/>
      <c r="TXT1168" s="86"/>
      <c r="TXU1168" s="86"/>
      <c r="TXV1168" s="86"/>
      <c r="TXW1168" s="86"/>
      <c r="TXX1168" s="86"/>
      <c r="TXY1168" s="86"/>
      <c r="TXZ1168" s="86"/>
      <c r="TYA1168" s="86"/>
      <c r="TYB1168" s="86"/>
      <c r="TYC1168" s="86"/>
      <c r="TYD1168" s="86"/>
      <c r="TYE1168" s="86"/>
      <c r="TYF1168" s="86"/>
      <c r="TYG1168" s="86"/>
      <c r="TYH1168" s="86"/>
      <c r="TYI1168" s="86"/>
      <c r="TYJ1168" s="86"/>
      <c r="TYK1168" s="86"/>
      <c r="TYL1168" s="86"/>
      <c r="TYM1168" s="86"/>
      <c r="TYN1168" s="86"/>
      <c r="TYO1168" s="86"/>
      <c r="TYP1168" s="86"/>
      <c r="TYQ1168" s="86"/>
      <c r="TYR1168" s="86"/>
      <c r="TYS1168" s="86"/>
      <c r="TYT1168" s="86"/>
      <c r="TYU1168" s="86"/>
      <c r="TYV1168" s="86"/>
      <c r="TYW1168" s="86"/>
      <c r="TYX1168" s="86"/>
      <c r="TYY1168" s="86"/>
      <c r="TYZ1168" s="86"/>
      <c r="TZA1168" s="86"/>
      <c r="TZB1168" s="86"/>
      <c r="TZC1168" s="86"/>
      <c r="TZD1168" s="86"/>
      <c r="TZE1168" s="86"/>
      <c r="TZF1168" s="86"/>
      <c r="TZG1168" s="86"/>
      <c r="TZH1168" s="86"/>
      <c r="TZI1168" s="86"/>
      <c r="TZJ1168" s="86"/>
      <c r="TZK1168" s="86"/>
      <c r="TZL1168" s="86"/>
      <c r="TZM1168" s="86"/>
      <c r="TZN1168" s="86"/>
      <c r="TZO1168" s="86"/>
      <c r="TZP1168" s="86"/>
      <c r="TZQ1168" s="86"/>
      <c r="TZR1168" s="86"/>
      <c r="TZS1168" s="86"/>
      <c r="TZT1168" s="86"/>
      <c r="TZU1168" s="86"/>
      <c r="TZV1168" s="86"/>
      <c r="TZW1168" s="86"/>
      <c r="TZX1168" s="86"/>
      <c r="TZY1168" s="86"/>
      <c r="TZZ1168" s="86"/>
      <c r="UAA1168" s="86"/>
      <c r="UAB1168" s="86"/>
      <c r="UAC1168" s="86"/>
      <c r="UAD1168" s="86"/>
      <c r="UAE1168" s="86"/>
      <c r="UAF1168" s="86"/>
      <c r="UAG1168" s="86"/>
      <c r="UAH1168" s="86"/>
      <c r="UAI1168" s="86"/>
      <c r="UAJ1168" s="86"/>
      <c r="UAK1168" s="86"/>
      <c r="UAL1168" s="86"/>
      <c r="UAM1168" s="86"/>
      <c r="UAN1168" s="86"/>
      <c r="UAO1168" s="86"/>
      <c r="UAP1168" s="86"/>
      <c r="UAQ1168" s="86"/>
      <c r="UAR1168" s="86"/>
      <c r="UAS1168" s="86"/>
      <c r="UAT1168" s="86"/>
      <c r="UAU1168" s="86"/>
      <c r="UAV1168" s="86"/>
      <c r="UAW1168" s="86"/>
      <c r="UAX1168" s="86"/>
      <c r="UAY1168" s="86"/>
      <c r="UAZ1168" s="86"/>
      <c r="UBA1168" s="86"/>
      <c r="UBB1168" s="86"/>
      <c r="UBC1168" s="86"/>
      <c r="UBD1168" s="86"/>
      <c r="UBE1168" s="86"/>
      <c r="UBF1168" s="86"/>
      <c r="UBG1168" s="86"/>
      <c r="UBH1168" s="86"/>
      <c r="UBI1168" s="86"/>
      <c r="UBJ1168" s="86"/>
      <c r="UBK1168" s="86"/>
      <c r="UBL1168" s="86"/>
      <c r="UBM1168" s="86"/>
      <c r="UBN1168" s="86"/>
      <c r="UBO1168" s="86"/>
      <c r="UBP1168" s="86"/>
      <c r="UBQ1168" s="86"/>
      <c r="UBR1168" s="86"/>
      <c r="UBS1168" s="86"/>
      <c r="UBT1168" s="86"/>
      <c r="UBU1168" s="86"/>
      <c r="UBV1168" s="86"/>
      <c r="UBW1168" s="86"/>
      <c r="UBX1168" s="86"/>
      <c r="UBY1168" s="86"/>
      <c r="UBZ1168" s="86"/>
      <c r="UCA1168" s="86"/>
      <c r="UCB1168" s="86"/>
      <c r="UCC1168" s="86"/>
      <c r="UCD1168" s="86"/>
      <c r="UCE1168" s="86"/>
      <c r="UCF1168" s="86"/>
      <c r="UCG1168" s="86"/>
      <c r="UCH1168" s="86"/>
      <c r="UCI1168" s="86"/>
      <c r="UCJ1168" s="86"/>
      <c r="UCK1168" s="86"/>
      <c r="UCL1168" s="86"/>
      <c r="UCM1168" s="86"/>
      <c r="UCN1168" s="86"/>
      <c r="UCO1168" s="86"/>
      <c r="UCP1168" s="86"/>
      <c r="UCQ1168" s="86"/>
      <c r="UCR1168" s="86"/>
      <c r="UCS1168" s="86"/>
      <c r="UCT1168" s="86"/>
      <c r="UCU1168" s="86"/>
      <c r="UCV1168" s="86"/>
      <c r="UCW1168" s="86"/>
      <c r="UCX1168" s="86"/>
      <c r="UCY1168" s="86"/>
      <c r="UCZ1168" s="86"/>
      <c r="UDA1168" s="86"/>
      <c r="UDB1168" s="86"/>
      <c r="UDC1168" s="86"/>
      <c r="UDD1168" s="86"/>
      <c r="UDE1168" s="86"/>
      <c r="UDF1168" s="86"/>
      <c r="UDG1168" s="86"/>
      <c r="UDH1168" s="86"/>
      <c r="UDI1168" s="86"/>
      <c r="UDJ1168" s="86"/>
      <c r="UDK1168" s="86"/>
      <c r="UDL1168" s="86"/>
      <c r="UDM1168" s="86"/>
      <c r="UDN1168" s="86"/>
      <c r="UDO1168" s="86"/>
      <c r="UDP1168" s="86"/>
      <c r="UDQ1168" s="86"/>
      <c r="UDR1168" s="86"/>
      <c r="UDS1168" s="86"/>
      <c r="UDT1168" s="86"/>
      <c r="UDU1168" s="86"/>
      <c r="UDV1168" s="86"/>
      <c r="UDW1168" s="86"/>
      <c r="UDX1168" s="86"/>
      <c r="UDY1168" s="86"/>
      <c r="UDZ1168" s="86"/>
      <c r="UEA1168" s="86"/>
      <c r="UEB1168" s="86"/>
      <c r="UEC1168" s="86"/>
      <c r="UED1168" s="86"/>
      <c r="UEE1168" s="86"/>
      <c r="UEF1168" s="86"/>
      <c r="UEG1168" s="86"/>
      <c r="UEH1168" s="86"/>
      <c r="UEI1168" s="86"/>
      <c r="UEJ1168" s="86"/>
      <c r="UEK1168" s="86"/>
      <c r="UEL1168" s="86"/>
      <c r="UEM1168" s="86"/>
      <c r="UEN1168" s="86"/>
      <c r="UEO1168" s="86"/>
      <c r="UEP1168" s="86"/>
      <c r="UEQ1168" s="86"/>
      <c r="UER1168" s="86"/>
      <c r="UES1168" s="86"/>
      <c r="UET1168" s="86"/>
      <c r="UEU1168" s="86"/>
      <c r="UEV1168" s="86"/>
      <c r="UEW1168" s="86"/>
      <c r="UEX1168" s="86"/>
      <c r="UEY1168" s="86"/>
      <c r="UEZ1168" s="86"/>
      <c r="UFA1168" s="86"/>
      <c r="UFB1168" s="86"/>
      <c r="UFC1168" s="86"/>
      <c r="UFD1168" s="86"/>
      <c r="UFE1168" s="86"/>
      <c r="UFF1168" s="86"/>
      <c r="UFG1168" s="86"/>
      <c r="UFH1168" s="86"/>
      <c r="UFI1168" s="86"/>
      <c r="UFJ1168" s="86"/>
      <c r="UFK1168" s="86"/>
      <c r="UFL1168" s="86"/>
      <c r="UFM1168" s="86"/>
      <c r="UFN1168" s="86"/>
      <c r="UFO1168" s="86"/>
      <c r="UFP1168" s="86"/>
      <c r="UFQ1168" s="86"/>
      <c r="UFR1168" s="86"/>
      <c r="UFS1168" s="86"/>
      <c r="UFT1168" s="86"/>
      <c r="UFU1168" s="86"/>
      <c r="UFV1168" s="86"/>
      <c r="UFW1168" s="86"/>
      <c r="UFX1168" s="86"/>
      <c r="UFY1168" s="86"/>
      <c r="UFZ1168" s="86"/>
      <c r="UGA1168" s="86"/>
      <c r="UGB1168" s="86"/>
      <c r="UGC1168" s="86"/>
      <c r="UGD1168" s="86"/>
      <c r="UGE1168" s="86"/>
      <c r="UGF1168" s="86"/>
      <c r="UGG1168" s="86"/>
      <c r="UGH1168" s="86"/>
      <c r="UGI1168" s="86"/>
      <c r="UGJ1168" s="86"/>
      <c r="UGK1168" s="86"/>
      <c r="UGL1168" s="86"/>
      <c r="UGM1168" s="86"/>
      <c r="UGN1168" s="86"/>
      <c r="UGO1168" s="86"/>
      <c r="UGP1168" s="86"/>
      <c r="UGQ1168" s="86"/>
      <c r="UGR1168" s="86"/>
      <c r="UGS1168" s="86"/>
      <c r="UGT1168" s="86"/>
      <c r="UGU1168" s="86"/>
      <c r="UGV1168" s="86"/>
      <c r="UGW1168" s="86"/>
      <c r="UGX1168" s="86"/>
      <c r="UGY1168" s="86"/>
      <c r="UGZ1168" s="86"/>
      <c r="UHA1168" s="86"/>
      <c r="UHB1168" s="86"/>
      <c r="UHC1168" s="86"/>
      <c r="UHD1168" s="86"/>
      <c r="UHE1168" s="86"/>
      <c r="UHF1168" s="86"/>
      <c r="UHG1168" s="86"/>
      <c r="UHH1168" s="86"/>
      <c r="UHI1168" s="86"/>
      <c r="UHJ1168" s="86"/>
      <c r="UHK1168" s="86"/>
      <c r="UHL1168" s="86"/>
      <c r="UHM1168" s="86"/>
      <c r="UHN1168" s="86"/>
      <c r="UHO1168" s="86"/>
      <c r="UHP1168" s="86"/>
      <c r="UHQ1168" s="86"/>
      <c r="UHR1168" s="86"/>
      <c r="UHS1168" s="86"/>
      <c r="UHT1168" s="86"/>
      <c r="UHU1168" s="86"/>
      <c r="UHV1168" s="86"/>
      <c r="UHW1168" s="86"/>
      <c r="UHX1168" s="86"/>
      <c r="UHY1168" s="86"/>
      <c r="UHZ1168" s="86"/>
      <c r="UIA1168" s="86"/>
      <c r="UIB1168" s="86"/>
      <c r="UIC1168" s="86"/>
      <c r="UID1168" s="86"/>
      <c r="UIE1168" s="86"/>
      <c r="UIF1168" s="86"/>
      <c r="UIG1168" s="86"/>
      <c r="UIH1168" s="86"/>
      <c r="UII1168" s="86"/>
      <c r="UIJ1168" s="86"/>
      <c r="UIK1168" s="86"/>
      <c r="UIL1168" s="86"/>
      <c r="UIM1168" s="86"/>
      <c r="UIN1168" s="86"/>
      <c r="UIO1168" s="86"/>
      <c r="UIP1168" s="86"/>
      <c r="UIQ1168" s="86"/>
      <c r="UIR1168" s="86"/>
      <c r="UIS1168" s="86"/>
      <c r="UIT1168" s="86"/>
      <c r="UIU1168" s="86"/>
      <c r="UIV1168" s="86"/>
      <c r="UIW1168" s="86"/>
      <c r="UIX1168" s="86"/>
      <c r="UIY1168" s="86"/>
      <c r="UIZ1168" s="86"/>
      <c r="UJA1168" s="86"/>
      <c r="UJB1168" s="86"/>
      <c r="UJC1168" s="86"/>
      <c r="UJD1168" s="86"/>
      <c r="UJE1168" s="86"/>
      <c r="UJF1168" s="86"/>
      <c r="UJG1168" s="86"/>
      <c r="UJH1168" s="86"/>
      <c r="UJI1168" s="86"/>
      <c r="UJJ1168" s="86"/>
      <c r="UJK1168" s="86"/>
      <c r="UJL1168" s="86"/>
      <c r="UJM1168" s="86"/>
      <c r="UJN1168" s="86"/>
      <c r="UJO1168" s="86"/>
      <c r="UJP1168" s="86"/>
      <c r="UJQ1168" s="86"/>
      <c r="UJR1168" s="86"/>
      <c r="UJS1168" s="86"/>
      <c r="UJT1168" s="86"/>
      <c r="UJU1168" s="86"/>
      <c r="UJV1168" s="86"/>
      <c r="UJW1168" s="86"/>
      <c r="UJX1168" s="86"/>
      <c r="UJY1168" s="86"/>
      <c r="UJZ1168" s="86"/>
      <c r="UKA1168" s="86"/>
      <c r="UKB1168" s="86"/>
      <c r="UKC1168" s="86"/>
      <c r="UKD1168" s="86"/>
      <c r="UKE1168" s="86"/>
      <c r="UKF1168" s="86"/>
      <c r="UKG1168" s="86"/>
      <c r="UKH1168" s="86"/>
      <c r="UKI1168" s="86"/>
      <c r="UKJ1168" s="86"/>
      <c r="UKK1168" s="86"/>
      <c r="UKL1168" s="86"/>
      <c r="UKM1168" s="86"/>
      <c r="UKN1168" s="86"/>
      <c r="UKO1168" s="86"/>
      <c r="UKP1168" s="86"/>
      <c r="UKQ1168" s="86"/>
      <c r="UKR1168" s="86"/>
      <c r="UKS1168" s="86"/>
      <c r="UKT1168" s="86"/>
      <c r="UKU1168" s="86"/>
      <c r="UKV1168" s="86"/>
      <c r="UKW1168" s="86"/>
      <c r="UKX1168" s="86"/>
      <c r="UKY1168" s="86"/>
      <c r="UKZ1168" s="86"/>
      <c r="ULA1168" s="86"/>
      <c r="ULB1168" s="86"/>
      <c r="ULC1168" s="86"/>
      <c r="ULD1168" s="86"/>
      <c r="ULE1168" s="86"/>
      <c r="ULF1168" s="86"/>
      <c r="ULG1168" s="86"/>
      <c r="ULH1168" s="86"/>
      <c r="ULI1168" s="86"/>
      <c r="ULJ1168" s="86"/>
      <c r="ULK1168" s="86"/>
      <c r="ULL1168" s="86"/>
      <c r="ULM1168" s="86"/>
      <c r="ULN1168" s="86"/>
      <c r="ULO1168" s="86"/>
      <c r="ULP1168" s="86"/>
      <c r="ULQ1168" s="86"/>
      <c r="ULR1168" s="86"/>
      <c r="ULS1168" s="86"/>
      <c r="ULT1168" s="86"/>
      <c r="ULU1168" s="86"/>
      <c r="ULV1168" s="86"/>
      <c r="ULW1168" s="86"/>
      <c r="ULX1168" s="86"/>
      <c r="ULY1168" s="86"/>
      <c r="ULZ1168" s="86"/>
      <c r="UMA1168" s="86"/>
      <c r="UMB1168" s="86"/>
      <c r="UMC1168" s="86"/>
      <c r="UMD1168" s="86"/>
      <c r="UME1168" s="86"/>
      <c r="UMF1168" s="86"/>
      <c r="UMG1168" s="86"/>
      <c r="UMH1168" s="86"/>
      <c r="UMI1168" s="86"/>
      <c r="UMJ1168" s="86"/>
      <c r="UMK1168" s="86"/>
      <c r="UML1168" s="86"/>
      <c r="UMM1168" s="86"/>
      <c r="UMN1168" s="86"/>
      <c r="UMO1168" s="86"/>
      <c r="UMP1168" s="86"/>
      <c r="UMQ1168" s="86"/>
      <c r="UMR1168" s="86"/>
      <c r="UMS1168" s="86"/>
      <c r="UMT1168" s="86"/>
      <c r="UMU1168" s="86"/>
      <c r="UMV1168" s="86"/>
      <c r="UMW1168" s="86"/>
      <c r="UMX1168" s="86"/>
      <c r="UMY1168" s="86"/>
      <c r="UMZ1168" s="86"/>
      <c r="UNA1168" s="86"/>
      <c r="UNB1168" s="86"/>
      <c r="UNC1168" s="86"/>
      <c r="UND1168" s="86"/>
      <c r="UNE1168" s="86"/>
      <c r="UNF1168" s="86"/>
      <c r="UNG1168" s="86"/>
      <c r="UNH1168" s="86"/>
      <c r="UNI1168" s="86"/>
      <c r="UNJ1168" s="86"/>
      <c r="UNK1168" s="86"/>
      <c r="UNL1168" s="86"/>
      <c r="UNM1168" s="86"/>
      <c r="UNN1168" s="86"/>
      <c r="UNO1168" s="86"/>
      <c r="UNP1168" s="86"/>
      <c r="UNQ1168" s="86"/>
      <c r="UNR1168" s="86"/>
      <c r="UNS1168" s="86"/>
      <c r="UNT1168" s="86"/>
      <c r="UNU1168" s="86"/>
      <c r="UNV1168" s="86"/>
      <c r="UNW1168" s="86"/>
      <c r="UNX1168" s="86"/>
      <c r="UNY1168" s="86"/>
      <c r="UNZ1168" s="86"/>
      <c r="UOA1168" s="86"/>
      <c r="UOB1168" s="86"/>
      <c r="UOC1168" s="86"/>
      <c r="UOD1168" s="86"/>
      <c r="UOE1168" s="86"/>
      <c r="UOF1168" s="86"/>
      <c r="UOG1168" s="86"/>
      <c r="UOH1168" s="86"/>
      <c r="UOI1168" s="86"/>
      <c r="UOJ1168" s="86"/>
      <c r="UOK1168" s="86"/>
      <c r="UOL1168" s="86"/>
      <c r="UOM1168" s="86"/>
      <c r="UON1168" s="86"/>
      <c r="UOO1168" s="86"/>
      <c r="UOP1168" s="86"/>
      <c r="UOQ1168" s="86"/>
      <c r="UOR1168" s="86"/>
      <c r="UOS1168" s="86"/>
      <c r="UOT1168" s="86"/>
      <c r="UOU1168" s="86"/>
      <c r="UOV1168" s="86"/>
      <c r="UOW1168" s="86"/>
      <c r="UOX1168" s="86"/>
      <c r="UOY1168" s="86"/>
      <c r="UOZ1168" s="86"/>
      <c r="UPA1168" s="86"/>
      <c r="UPB1168" s="86"/>
      <c r="UPC1168" s="86"/>
      <c r="UPD1168" s="86"/>
      <c r="UPE1168" s="86"/>
      <c r="UPF1168" s="86"/>
      <c r="UPG1168" s="86"/>
      <c r="UPH1168" s="86"/>
      <c r="UPI1168" s="86"/>
      <c r="UPJ1168" s="86"/>
      <c r="UPK1168" s="86"/>
      <c r="UPL1168" s="86"/>
      <c r="UPM1168" s="86"/>
      <c r="UPN1168" s="86"/>
      <c r="UPO1168" s="86"/>
      <c r="UPP1168" s="86"/>
      <c r="UPQ1168" s="86"/>
      <c r="UPR1168" s="86"/>
      <c r="UPS1168" s="86"/>
      <c r="UPT1168" s="86"/>
      <c r="UPU1168" s="86"/>
      <c r="UPV1168" s="86"/>
      <c r="UPW1168" s="86"/>
      <c r="UPX1168" s="86"/>
      <c r="UPY1168" s="86"/>
      <c r="UPZ1168" s="86"/>
      <c r="UQA1168" s="86"/>
      <c r="UQB1168" s="86"/>
      <c r="UQC1168" s="86"/>
      <c r="UQD1168" s="86"/>
      <c r="UQE1168" s="86"/>
      <c r="UQF1168" s="86"/>
      <c r="UQG1168" s="86"/>
      <c r="UQH1168" s="86"/>
      <c r="UQI1168" s="86"/>
      <c r="UQJ1168" s="86"/>
      <c r="UQK1168" s="86"/>
      <c r="UQL1168" s="86"/>
      <c r="UQM1168" s="86"/>
      <c r="UQN1168" s="86"/>
      <c r="UQO1168" s="86"/>
      <c r="UQP1168" s="86"/>
      <c r="UQQ1168" s="86"/>
      <c r="UQR1168" s="86"/>
      <c r="UQS1168" s="86"/>
      <c r="UQT1168" s="86"/>
      <c r="UQU1168" s="86"/>
      <c r="UQV1168" s="86"/>
      <c r="UQW1168" s="86"/>
      <c r="UQX1168" s="86"/>
      <c r="UQY1168" s="86"/>
      <c r="UQZ1168" s="86"/>
      <c r="URA1168" s="86"/>
      <c r="URB1168" s="86"/>
      <c r="URC1168" s="86"/>
      <c r="URD1168" s="86"/>
      <c r="URE1168" s="86"/>
      <c r="URF1168" s="86"/>
      <c r="URG1168" s="86"/>
      <c r="URH1168" s="86"/>
      <c r="URI1168" s="86"/>
      <c r="URJ1168" s="86"/>
      <c r="URK1168" s="86"/>
      <c r="URL1168" s="86"/>
      <c r="URM1168" s="86"/>
      <c r="URN1168" s="86"/>
      <c r="URO1168" s="86"/>
      <c r="URP1168" s="86"/>
      <c r="URQ1168" s="86"/>
      <c r="URR1168" s="86"/>
      <c r="URS1168" s="86"/>
      <c r="URT1168" s="86"/>
      <c r="URU1168" s="86"/>
      <c r="URV1168" s="86"/>
      <c r="URW1168" s="86"/>
      <c r="URX1168" s="86"/>
      <c r="URY1168" s="86"/>
      <c r="URZ1168" s="86"/>
      <c r="USA1168" s="86"/>
      <c r="USB1168" s="86"/>
      <c r="USC1168" s="86"/>
      <c r="USD1168" s="86"/>
      <c r="USE1168" s="86"/>
      <c r="USF1168" s="86"/>
      <c r="USG1168" s="86"/>
      <c r="USH1168" s="86"/>
      <c r="USI1168" s="86"/>
      <c r="USJ1168" s="86"/>
      <c r="USK1168" s="86"/>
      <c r="USL1168" s="86"/>
      <c r="USM1168" s="86"/>
      <c r="USN1168" s="86"/>
      <c r="USO1168" s="86"/>
      <c r="USP1168" s="86"/>
      <c r="USQ1168" s="86"/>
      <c r="USR1168" s="86"/>
      <c r="USS1168" s="86"/>
      <c r="UST1168" s="86"/>
      <c r="USU1168" s="86"/>
      <c r="USV1168" s="86"/>
      <c r="USW1168" s="86"/>
      <c r="USX1168" s="86"/>
      <c r="USY1168" s="86"/>
      <c r="USZ1168" s="86"/>
      <c r="UTA1168" s="86"/>
      <c r="UTB1168" s="86"/>
      <c r="UTC1168" s="86"/>
      <c r="UTD1168" s="86"/>
      <c r="UTE1168" s="86"/>
      <c r="UTF1168" s="86"/>
      <c r="UTG1168" s="86"/>
      <c r="UTH1168" s="86"/>
      <c r="UTI1168" s="86"/>
      <c r="UTJ1168" s="86"/>
      <c r="UTK1168" s="86"/>
      <c r="UTL1168" s="86"/>
      <c r="UTM1168" s="86"/>
      <c r="UTN1168" s="86"/>
      <c r="UTO1168" s="86"/>
      <c r="UTP1168" s="86"/>
      <c r="UTQ1168" s="86"/>
      <c r="UTR1168" s="86"/>
      <c r="UTS1168" s="86"/>
      <c r="UTT1168" s="86"/>
      <c r="UTU1168" s="86"/>
      <c r="UTV1168" s="86"/>
      <c r="UTW1168" s="86"/>
      <c r="UTX1168" s="86"/>
      <c r="UTY1168" s="86"/>
      <c r="UTZ1168" s="86"/>
      <c r="UUA1168" s="86"/>
      <c r="UUB1168" s="86"/>
      <c r="UUC1168" s="86"/>
      <c r="UUD1168" s="86"/>
      <c r="UUE1168" s="86"/>
      <c r="UUF1168" s="86"/>
      <c r="UUG1168" s="86"/>
      <c r="UUH1168" s="86"/>
      <c r="UUI1168" s="86"/>
      <c r="UUJ1168" s="86"/>
      <c r="UUK1168" s="86"/>
      <c r="UUL1168" s="86"/>
      <c r="UUM1168" s="86"/>
      <c r="UUN1168" s="86"/>
      <c r="UUO1168" s="86"/>
      <c r="UUP1168" s="86"/>
      <c r="UUQ1168" s="86"/>
      <c r="UUR1168" s="86"/>
      <c r="UUS1168" s="86"/>
      <c r="UUT1168" s="86"/>
      <c r="UUU1168" s="86"/>
      <c r="UUV1168" s="86"/>
      <c r="UUW1168" s="86"/>
      <c r="UUX1168" s="86"/>
      <c r="UUY1168" s="86"/>
      <c r="UUZ1168" s="86"/>
      <c r="UVA1168" s="86"/>
      <c r="UVB1168" s="86"/>
      <c r="UVC1168" s="86"/>
      <c r="UVD1168" s="86"/>
      <c r="UVE1168" s="86"/>
      <c r="UVF1168" s="86"/>
      <c r="UVG1168" s="86"/>
      <c r="UVH1168" s="86"/>
      <c r="UVI1168" s="86"/>
      <c r="UVJ1168" s="86"/>
      <c r="UVK1168" s="86"/>
      <c r="UVL1168" s="86"/>
      <c r="UVM1168" s="86"/>
      <c r="UVN1168" s="86"/>
      <c r="UVO1168" s="86"/>
      <c r="UVP1168" s="86"/>
      <c r="UVQ1168" s="86"/>
      <c r="UVR1168" s="86"/>
      <c r="UVS1168" s="86"/>
      <c r="UVT1168" s="86"/>
      <c r="UVU1168" s="86"/>
      <c r="UVV1168" s="86"/>
      <c r="UVW1168" s="86"/>
      <c r="UVX1168" s="86"/>
      <c r="UVY1168" s="86"/>
      <c r="UVZ1168" s="86"/>
      <c r="UWA1168" s="86"/>
      <c r="UWB1168" s="86"/>
      <c r="UWC1168" s="86"/>
      <c r="UWD1168" s="86"/>
      <c r="UWE1168" s="86"/>
      <c r="UWF1168" s="86"/>
      <c r="UWG1168" s="86"/>
      <c r="UWH1168" s="86"/>
      <c r="UWI1168" s="86"/>
      <c r="UWJ1168" s="86"/>
      <c r="UWK1168" s="86"/>
      <c r="UWL1168" s="86"/>
      <c r="UWM1168" s="86"/>
      <c r="UWN1168" s="86"/>
      <c r="UWO1168" s="86"/>
      <c r="UWP1168" s="86"/>
      <c r="UWQ1168" s="86"/>
      <c r="UWR1168" s="86"/>
      <c r="UWS1168" s="86"/>
      <c r="UWT1168" s="86"/>
      <c r="UWU1168" s="86"/>
      <c r="UWV1168" s="86"/>
      <c r="UWW1168" s="86"/>
      <c r="UWX1168" s="86"/>
      <c r="UWY1168" s="86"/>
      <c r="UWZ1168" s="86"/>
      <c r="UXA1168" s="86"/>
      <c r="UXB1168" s="86"/>
      <c r="UXC1168" s="86"/>
      <c r="UXD1168" s="86"/>
      <c r="UXE1168" s="86"/>
      <c r="UXF1168" s="86"/>
      <c r="UXG1168" s="86"/>
      <c r="UXH1168" s="86"/>
      <c r="UXI1168" s="86"/>
      <c r="UXJ1168" s="86"/>
      <c r="UXK1168" s="86"/>
      <c r="UXL1168" s="86"/>
      <c r="UXM1168" s="86"/>
      <c r="UXN1168" s="86"/>
      <c r="UXO1168" s="86"/>
      <c r="UXP1168" s="86"/>
      <c r="UXQ1168" s="86"/>
      <c r="UXR1168" s="86"/>
      <c r="UXS1168" s="86"/>
      <c r="UXT1168" s="86"/>
      <c r="UXU1168" s="86"/>
      <c r="UXV1168" s="86"/>
      <c r="UXW1168" s="86"/>
      <c r="UXX1168" s="86"/>
      <c r="UXY1168" s="86"/>
      <c r="UXZ1168" s="86"/>
      <c r="UYA1168" s="86"/>
      <c r="UYB1168" s="86"/>
      <c r="UYC1168" s="86"/>
      <c r="UYD1168" s="86"/>
      <c r="UYE1168" s="86"/>
      <c r="UYF1168" s="86"/>
      <c r="UYG1168" s="86"/>
      <c r="UYH1168" s="86"/>
      <c r="UYI1168" s="86"/>
      <c r="UYJ1168" s="86"/>
      <c r="UYK1168" s="86"/>
      <c r="UYL1168" s="86"/>
      <c r="UYM1168" s="86"/>
      <c r="UYN1168" s="86"/>
      <c r="UYO1168" s="86"/>
      <c r="UYP1168" s="86"/>
      <c r="UYQ1168" s="86"/>
      <c r="UYR1168" s="86"/>
      <c r="UYS1168" s="86"/>
      <c r="UYT1168" s="86"/>
      <c r="UYU1168" s="86"/>
      <c r="UYV1168" s="86"/>
      <c r="UYW1168" s="86"/>
      <c r="UYX1168" s="86"/>
      <c r="UYY1168" s="86"/>
      <c r="UYZ1168" s="86"/>
      <c r="UZA1168" s="86"/>
      <c r="UZB1168" s="86"/>
      <c r="UZC1168" s="86"/>
      <c r="UZD1168" s="86"/>
      <c r="UZE1168" s="86"/>
      <c r="UZF1168" s="86"/>
      <c r="UZG1168" s="86"/>
      <c r="UZH1168" s="86"/>
      <c r="UZI1168" s="86"/>
      <c r="UZJ1168" s="86"/>
      <c r="UZK1168" s="86"/>
      <c r="UZL1168" s="86"/>
      <c r="UZM1168" s="86"/>
      <c r="UZN1168" s="86"/>
      <c r="UZO1168" s="86"/>
      <c r="UZP1168" s="86"/>
      <c r="UZQ1168" s="86"/>
      <c r="UZR1168" s="86"/>
      <c r="UZS1168" s="86"/>
      <c r="UZT1168" s="86"/>
      <c r="UZU1168" s="86"/>
      <c r="UZV1168" s="86"/>
      <c r="UZW1168" s="86"/>
      <c r="UZX1168" s="86"/>
      <c r="UZY1168" s="86"/>
      <c r="UZZ1168" s="86"/>
      <c r="VAA1168" s="86"/>
      <c r="VAB1168" s="86"/>
      <c r="VAC1168" s="86"/>
      <c r="VAD1168" s="86"/>
      <c r="VAE1168" s="86"/>
      <c r="VAF1168" s="86"/>
      <c r="VAG1168" s="86"/>
      <c r="VAH1168" s="86"/>
      <c r="VAI1168" s="86"/>
      <c r="VAJ1168" s="86"/>
      <c r="VAK1168" s="86"/>
      <c r="VAL1168" s="86"/>
      <c r="VAM1168" s="86"/>
      <c r="VAN1168" s="86"/>
      <c r="VAO1168" s="86"/>
      <c r="VAP1168" s="86"/>
      <c r="VAQ1168" s="86"/>
      <c r="VAR1168" s="86"/>
      <c r="VAS1168" s="86"/>
      <c r="VAT1168" s="86"/>
      <c r="VAU1168" s="86"/>
      <c r="VAV1168" s="86"/>
      <c r="VAW1168" s="86"/>
      <c r="VAX1168" s="86"/>
      <c r="VAY1168" s="86"/>
      <c r="VAZ1168" s="86"/>
      <c r="VBA1168" s="86"/>
      <c r="VBB1168" s="86"/>
      <c r="VBC1168" s="86"/>
      <c r="VBD1168" s="86"/>
      <c r="VBE1168" s="86"/>
      <c r="VBF1168" s="86"/>
      <c r="VBG1168" s="86"/>
      <c r="VBH1168" s="86"/>
      <c r="VBI1168" s="86"/>
      <c r="VBJ1168" s="86"/>
      <c r="VBK1168" s="86"/>
      <c r="VBL1168" s="86"/>
      <c r="VBM1168" s="86"/>
      <c r="VBN1168" s="86"/>
      <c r="VBO1168" s="86"/>
      <c r="VBP1168" s="86"/>
      <c r="VBQ1168" s="86"/>
      <c r="VBR1168" s="86"/>
      <c r="VBS1168" s="86"/>
      <c r="VBT1168" s="86"/>
      <c r="VBU1168" s="86"/>
      <c r="VBV1168" s="86"/>
      <c r="VBW1168" s="86"/>
      <c r="VBX1168" s="86"/>
      <c r="VBY1168" s="86"/>
      <c r="VBZ1168" s="86"/>
      <c r="VCA1168" s="86"/>
      <c r="VCB1168" s="86"/>
      <c r="VCC1168" s="86"/>
      <c r="VCD1168" s="86"/>
      <c r="VCE1168" s="86"/>
      <c r="VCF1168" s="86"/>
      <c r="VCG1168" s="86"/>
      <c r="VCH1168" s="86"/>
      <c r="VCI1168" s="86"/>
      <c r="VCJ1168" s="86"/>
      <c r="VCK1168" s="86"/>
      <c r="VCL1168" s="86"/>
      <c r="VCM1168" s="86"/>
      <c r="VCN1168" s="86"/>
      <c r="VCO1168" s="86"/>
      <c r="VCP1168" s="86"/>
      <c r="VCQ1168" s="86"/>
      <c r="VCR1168" s="86"/>
      <c r="VCS1168" s="86"/>
      <c r="VCT1168" s="86"/>
      <c r="VCU1168" s="86"/>
      <c r="VCV1168" s="86"/>
      <c r="VCW1168" s="86"/>
      <c r="VCX1168" s="86"/>
      <c r="VCY1168" s="86"/>
      <c r="VCZ1168" s="86"/>
      <c r="VDA1168" s="86"/>
      <c r="VDB1168" s="86"/>
      <c r="VDC1168" s="86"/>
      <c r="VDD1168" s="86"/>
      <c r="VDE1168" s="86"/>
      <c r="VDF1168" s="86"/>
      <c r="VDG1168" s="86"/>
      <c r="VDH1168" s="86"/>
      <c r="VDI1168" s="86"/>
      <c r="VDJ1168" s="86"/>
      <c r="VDK1168" s="86"/>
      <c r="VDL1168" s="86"/>
      <c r="VDM1168" s="86"/>
      <c r="VDN1168" s="86"/>
      <c r="VDO1168" s="86"/>
      <c r="VDP1168" s="86"/>
      <c r="VDQ1168" s="86"/>
      <c r="VDR1168" s="86"/>
      <c r="VDS1168" s="86"/>
      <c r="VDT1168" s="86"/>
      <c r="VDU1168" s="86"/>
      <c r="VDV1168" s="86"/>
      <c r="VDW1168" s="86"/>
      <c r="VDX1168" s="86"/>
      <c r="VDY1168" s="86"/>
      <c r="VDZ1168" s="86"/>
      <c r="VEA1168" s="86"/>
      <c r="VEB1168" s="86"/>
      <c r="VEC1168" s="86"/>
      <c r="VED1168" s="86"/>
      <c r="VEE1168" s="86"/>
      <c r="VEF1168" s="86"/>
      <c r="VEG1168" s="86"/>
      <c r="VEH1168" s="86"/>
      <c r="VEI1168" s="86"/>
      <c r="VEJ1168" s="86"/>
      <c r="VEK1168" s="86"/>
      <c r="VEL1168" s="86"/>
      <c r="VEM1168" s="86"/>
      <c r="VEN1168" s="86"/>
      <c r="VEO1168" s="86"/>
      <c r="VEP1168" s="86"/>
      <c r="VEQ1168" s="86"/>
      <c r="VER1168" s="86"/>
      <c r="VES1168" s="86"/>
      <c r="VET1168" s="86"/>
      <c r="VEU1168" s="86"/>
      <c r="VEV1168" s="86"/>
      <c r="VEW1168" s="86"/>
      <c r="VEX1168" s="86"/>
      <c r="VEY1168" s="86"/>
      <c r="VEZ1168" s="86"/>
      <c r="VFA1168" s="86"/>
      <c r="VFB1168" s="86"/>
      <c r="VFC1168" s="86"/>
      <c r="VFD1168" s="86"/>
      <c r="VFE1168" s="86"/>
      <c r="VFF1168" s="86"/>
      <c r="VFG1168" s="86"/>
      <c r="VFH1168" s="86"/>
      <c r="VFI1168" s="86"/>
      <c r="VFJ1168" s="86"/>
      <c r="VFK1168" s="86"/>
      <c r="VFL1168" s="86"/>
      <c r="VFM1168" s="86"/>
      <c r="VFN1168" s="86"/>
      <c r="VFO1168" s="86"/>
      <c r="VFP1168" s="86"/>
      <c r="VFQ1168" s="86"/>
      <c r="VFR1168" s="86"/>
      <c r="VFS1168" s="86"/>
      <c r="VFT1168" s="86"/>
      <c r="VFU1168" s="86"/>
      <c r="VFV1168" s="86"/>
      <c r="VFW1168" s="86"/>
      <c r="VFX1168" s="86"/>
      <c r="VFY1168" s="86"/>
      <c r="VFZ1168" s="86"/>
      <c r="VGA1168" s="86"/>
      <c r="VGB1168" s="86"/>
      <c r="VGC1168" s="86"/>
      <c r="VGD1168" s="86"/>
      <c r="VGE1168" s="86"/>
      <c r="VGF1168" s="86"/>
      <c r="VGG1168" s="86"/>
      <c r="VGH1168" s="86"/>
      <c r="VGI1168" s="86"/>
      <c r="VGJ1168" s="86"/>
      <c r="VGK1168" s="86"/>
      <c r="VGL1168" s="86"/>
      <c r="VGM1168" s="86"/>
      <c r="VGN1168" s="86"/>
      <c r="VGO1168" s="86"/>
      <c r="VGP1168" s="86"/>
      <c r="VGQ1168" s="86"/>
      <c r="VGR1168" s="86"/>
      <c r="VGS1168" s="86"/>
      <c r="VGT1168" s="86"/>
      <c r="VGU1168" s="86"/>
      <c r="VGV1168" s="86"/>
      <c r="VGW1168" s="86"/>
      <c r="VGX1168" s="86"/>
      <c r="VGY1168" s="86"/>
      <c r="VGZ1168" s="86"/>
      <c r="VHA1168" s="86"/>
      <c r="VHB1168" s="86"/>
      <c r="VHC1168" s="86"/>
      <c r="VHD1168" s="86"/>
      <c r="VHE1168" s="86"/>
      <c r="VHF1168" s="86"/>
      <c r="VHG1168" s="86"/>
      <c r="VHH1168" s="86"/>
      <c r="VHI1168" s="86"/>
      <c r="VHJ1168" s="86"/>
      <c r="VHK1168" s="86"/>
      <c r="VHL1168" s="86"/>
      <c r="VHM1168" s="86"/>
      <c r="VHN1168" s="86"/>
      <c r="VHO1168" s="86"/>
      <c r="VHP1168" s="86"/>
      <c r="VHQ1168" s="86"/>
      <c r="VHR1168" s="86"/>
      <c r="VHS1168" s="86"/>
      <c r="VHT1168" s="86"/>
      <c r="VHU1168" s="86"/>
      <c r="VHV1168" s="86"/>
      <c r="VHW1168" s="86"/>
      <c r="VHX1168" s="86"/>
      <c r="VHY1168" s="86"/>
      <c r="VHZ1168" s="86"/>
      <c r="VIA1168" s="86"/>
      <c r="VIB1168" s="86"/>
      <c r="VIC1168" s="86"/>
      <c r="VID1168" s="86"/>
      <c r="VIE1168" s="86"/>
      <c r="VIF1168" s="86"/>
      <c r="VIG1168" s="86"/>
      <c r="VIH1168" s="86"/>
      <c r="VII1168" s="86"/>
      <c r="VIJ1168" s="86"/>
      <c r="VIK1168" s="86"/>
      <c r="VIL1168" s="86"/>
      <c r="VIM1168" s="86"/>
      <c r="VIN1168" s="86"/>
      <c r="VIO1168" s="86"/>
      <c r="VIP1168" s="86"/>
      <c r="VIQ1168" s="86"/>
      <c r="VIR1168" s="86"/>
      <c r="VIS1168" s="86"/>
      <c r="VIT1168" s="86"/>
      <c r="VIU1168" s="86"/>
      <c r="VIV1168" s="86"/>
      <c r="VIW1168" s="86"/>
      <c r="VIX1168" s="86"/>
      <c r="VIY1168" s="86"/>
      <c r="VIZ1168" s="86"/>
      <c r="VJA1168" s="86"/>
      <c r="VJB1168" s="86"/>
      <c r="VJC1168" s="86"/>
      <c r="VJD1168" s="86"/>
      <c r="VJE1168" s="86"/>
      <c r="VJF1168" s="86"/>
      <c r="VJG1168" s="86"/>
      <c r="VJH1168" s="86"/>
      <c r="VJI1168" s="86"/>
      <c r="VJJ1168" s="86"/>
      <c r="VJK1168" s="86"/>
      <c r="VJL1168" s="86"/>
      <c r="VJM1168" s="86"/>
      <c r="VJN1168" s="86"/>
      <c r="VJO1168" s="86"/>
      <c r="VJP1168" s="86"/>
      <c r="VJQ1168" s="86"/>
      <c r="VJR1168" s="86"/>
      <c r="VJS1168" s="86"/>
      <c r="VJT1168" s="86"/>
      <c r="VJU1168" s="86"/>
      <c r="VJV1168" s="86"/>
      <c r="VJW1168" s="86"/>
      <c r="VJX1168" s="86"/>
      <c r="VJY1168" s="86"/>
      <c r="VJZ1168" s="86"/>
      <c r="VKA1168" s="86"/>
      <c r="VKB1168" s="86"/>
      <c r="VKC1168" s="86"/>
      <c r="VKD1168" s="86"/>
      <c r="VKE1168" s="86"/>
      <c r="VKF1168" s="86"/>
      <c r="VKG1168" s="86"/>
      <c r="VKH1168" s="86"/>
      <c r="VKI1168" s="86"/>
      <c r="VKJ1168" s="86"/>
      <c r="VKK1168" s="86"/>
      <c r="VKL1168" s="86"/>
      <c r="VKM1168" s="86"/>
      <c r="VKN1168" s="86"/>
      <c r="VKO1168" s="86"/>
      <c r="VKP1168" s="86"/>
      <c r="VKQ1168" s="86"/>
      <c r="VKR1168" s="86"/>
      <c r="VKS1168" s="86"/>
      <c r="VKT1168" s="86"/>
      <c r="VKU1168" s="86"/>
      <c r="VKV1168" s="86"/>
      <c r="VKW1168" s="86"/>
      <c r="VKX1168" s="86"/>
      <c r="VKY1168" s="86"/>
      <c r="VKZ1168" s="86"/>
      <c r="VLA1168" s="86"/>
      <c r="VLB1168" s="86"/>
      <c r="VLC1168" s="86"/>
      <c r="VLD1168" s="86"/>
      <c r="VLE1168" s="86"/>
      <c r="VLF1168" s="86"/>
      <c r="VLG1168" s="86"/>
      <c r="VLH1168" s="86"/>
      <c r="VLI1168" s="86"/>
      <c r="VLJ1168" s="86"/>
      <c r="VLK1168" s="86"/>
      <c r="VLL1168" s="86"/>
      <c r="VLM1168" s="86"/>
      <c r="VLN1168" s="86"/>
      <c r="VLO1168" s="86"/>
      <c r="VLP1168" s="86"/>
      <c r="VLQ1168" s="86"/>
      <c r="VLR1168" s="86"/>
      <c r="VLS1168" s="86"/>
      <c r="VLT1168" s="86"/>
      <c r="VLU1168" s="86"/>
      <c r="VLV1168" s="86"/>
      <c r="VLW1168" s="86"/>
      <c r="VLX1168" s="86"/>
      <c r="VLY1168" s="86"/>
      <c r="VLZ1168" s="86"/>
      <c r="VMA1168" s="86"/>
      <c r="VMB1168" s="86"/>
      <c r="VMC1168" s="86"/>
      <c r="VMD1168" s="86"/>
      <c r="VME1168" s="86"/>
      <c r="VMF1168" s="86"/>
      <c r="VMG1168" s="86"/>
      <c r="VMH1168" s="86"/>
      <c r="VMI1168" s="86"/>
      <c r="VMJ1168" s="86"/>
      <c r="VMK1168" s="86"/>
      <c r="VML1168" s="86"/>
      <c r="VMM1168" s="86"/>
      <c r="VMN1168" s="86"/>
      <c r="VMO1168" s="86"/>
      <c r="VMP1168" s="86"/>
      <c r="VMQ1168" s="86"/>
      <c r="VMR1168" s="86"/>
      <c r="VMS1168" s="86"/>
      <c r="VMT1168" s="86"/>
      <c r="VMU1168" s="86"/>
      <c r="VMV1168" s="86"/>
      <c r="VMW1168" s="86"/>
      <c r="VMX1168" s="86"/>
      <c r="VMY1168" s="86"/>
      <c r="VMZ1168" s="86"/>
      <c r="VNA1168" s="86"/>
      <c r="VNB1168" s="86"/>
      <c r="VNC1168" s="86"/>
      <c r="VND1168" s="86"/>
      <c r="VNE1168" s="86"/>
      <c r="VNF1168" s="86"/>
      <c r="VNG1168" s="86"/>
      <c r="VNH1168" s="86"/>
      <c r="VNI1168" s="86"/>
      <c r="VNJ1168" s="86"/>
      <c r="VNK1168" s="86"/>
      <c r="VNL1168" s="86"/>
      <c r="VNM1168" s="86"/>
      <c r="VNN1168" s="86"/>
      <c r="VNO1168" s="86"/>
      <c r="VNP1168" s="86"/>
      <c r="VNQ1168" s="86"/>
      <c r="VNR1168" s="86"/>
      <c r="VNS1168" s="86"/>
      <c r="VNT1168" s="86"/>
      <c r="VNU1168" s="86"/>
      <c r="VNV1168" s="86"/>
      <c r="VNW1168" s="86"/>
      <c r="VNX1168" s="86"/>
      <c r="VNY1168" s="86"/>
      <c r="VNZ1168" s="86"/>
      <c r="VOA1168" s="86"/>
      <c r="VOB1168" s="86"/>
      <c r="VOC1168" s="86"/>
      <c r="VOD1168" s="86"/>
      <c r="VOE1168" s="86"/>
      <c r="VOF1168" s="86"/>
      <c r="VOG1168" s="86"/>
      <c r="VOH1168" s="86"/>
      <c r="VOI1168" s="86"/>
      <c r="VOJ1168" s="86"/>
      <c r="VOK1168" s="86"/>
      <c r="VOL1168" s="86"/>
      <c r="VOM1168" s="86"/>
      <c r="VON1168" s="86"/>
      <c r="VOO1168" s="86"/>
      <c r="VOP1168" s="86"/>
      <c r="VOQ1168" s="86"/>
      <c r="VOR1168" s="86"/>
      <c r="VOS1168" s="86"/>
      <c r="VOT1168" s="86"/>
      <c r="VOU1168" s="86"/>
      <c r="VOV1168" s="86"/>
      <c r="VOW1168" s="86"/>
      <c r="VOX1168" s="86"/>
      <c r="VOY1168" s="86"/>
      <c r="VOZ1168" s="86"/>
      <c r="VPA1168" s="86"/>
      <c r="VPB1168" s="86"/>
      <c r="VPC1168" s="86"/>
      <c r="VPD1168" s="86"/>
      <c r="VPE1168" s="86"/>
      <c r="VPF1168" s="86"/>
      <c r="VPG1168" s="86"/>
      <c r="VPH1168" s="86"/>
      <c r="VPI1168" s="86"/>
      <c r="VPJ1168" s="86"/>
      <c r="VPK1168" s="86"/>
      <c r="VPL1168" s="86"/>
      <c r="VPM1168" s="86"/>
      <c r="VPN1168" s="86"/>
      <c r="VPO1168" s="86"/>
      <c r="VPP1168" s="86"/>
      <c r="VPQ1168" s="86"/>
      <c r="VPR1168" s="86"/>
      <c r="VPS1168" s="86"/>
      <c r="VPT1168" s="86"/>
      <c r="VPU1168" s="86"/>
      <c r="VPV1168" s="86"/>
      <c r="VPW1168" s="86"/>
      <c r="VPX1168" s="86"/>
      <c r="VPY1168" s="86"/>
      <c r="VPZ1168" s="86"/>
      <c r="VQA1168" s="86"/>
      <c r="VQB1168" s="86"/>
      <c r="VQC1168" s="86"/>
      <c r="VQD1168" s="86"/>
      <c r="VQE1168" s="86"/>
      <c r="VQF1168" s="86"/>
      <c r="VQG1168" s="86"/>
      <c r="VQH1168" s="86"/>
      <c r="VQI1168" s="86"/>
      <c r="VQJ1168" s="86"/>
      <c r="VQK1168" s="86"/>
      <c r="VQL1168" s="86"/>
      <c r="VQM1168" s="86"/>
      <c r="VQN1168" s="86"/>
      <c r="VQO1168" s="86"/>
      <c r="VQP1168" s="86"/>
      <c r="VQQ1168" s="86"/>
      <c r="VQR1168" s="86"/>
      <c r="VQS1168" s="86"/>
      <c r="VQT1168" s="86"/>
      <c r="VQU1168" s="86"/>
      <c r="VQV1168" s="86"/>
      <c r="VQW1168" s="86"/>
      <c r="VQX1168" s="86"/>
      <c r="VQY1168" s="86"/>
      <c r="VQZ1168" s="86"/>
      <c r="VRA1168" s="86"/>
      <c r="VRB1168" s="86"/>
      <c r="VRC1168" s="86"/>
      <c r="VRD1168" s="86"/>
      <c r="VRE1168" s="86"/>
      <c r="VRF1168" s="86"/>
      <c r="VRG1168" s="86"/>
      <c r="VRH1168" s="86"/>
      <c r="VRI1168" s="86"/>
      <c r="VRJ1168" s="86"/>
      <c r="VRK1168" s="86"/>
      <c r="VRL1168" s="86"/>
      <c r="VRM1168" s="86"/>
      <c r="VRN1168" s="86"/>
      <c r="VRO1168" s="86"/>
      <c r="VRP1168" s="86"/>
      <c r="VRQ1168" s="86"/>
      <c r="VRR1168" s="86"/>
      <c r="VRS1168" s="86"/>
      <c r="VRT1168" s="86"/>
      <c r="VRU1168" s="86"/>
      <c r="VRV1168" s="86"/>
      <c r="VRW1168" s="86"/>
      <c r="VRX1168" s="86"/>
      <c r="VRY1168" s="86"/>
      <c r="VRZ1168" s="86"/>
      <c r="VSA1168" s="86"/>
      <c r="VSB1168" s="86"/>
      <c r="VSC1168" s="86"/>
      <c r="VSD1168" s="86"/>
      <c r="VSE1168" s="86"/>
      <c r="VSF1168" s="86"/>
      <c r="VSG1168" s="86"/>
      <c r="VSH1168" s="86"/>
      <c r="VSI1168" s="86"/>
      <c r="VSJ1168" s="86"/>
      <c r="VSK1168" s="86"/>
      <c r="VSL1168" s="86"/>
      <c r="VSM1168" s="86"/>
      <c r="VSN1168" s="86"/>
      <c r="VSO1168" s="86"/>
      <c r="VSP1168" s="86"/>
      <c r="VSQ1168" s="86"/>
      <c r="VSR1168" s="86"/>
      <c r="VSS1168" s="86"/>
      <c r="VST1168" s="86"/>
      <c r="VSU1168" s="86"/>
      <c r="VSV1168" s="86"/>
      <c r="VSW1168" s="86"/>
      <c r="VSX1168" s="86"/>
      <c r="VSY1168" s="86"/>
      <c r="VSZ1168" s="86"/>
      <c r="VTA1168" s="86"/>
      <c r="VTB1168" s="86"/>
      <c r="VTC1168" s="86"/>
      <c r="VTD1168" s="86"/>
      <c r="VTE1168" s="86"/>
      <c r="VTF1168" s="86"/>
      <c r="VTG1168" s="86"/>
      <c r="VTH1168" s="86"/>
      <c r="VTI1168" s="86"/>
      <c r="VTJ1168" s="86"/>
      <c r="VTK1168" s="86"/>
      <c r="VTL1168" s="86"/>
      <c r="VTM1168" s="86"/>
      <c r="VTN1168" s="86"/>
      <c r="VTO1168" s="86"/>
      <c r="VTP1168" s="86"/>
      <c r="VTQ1168" s="86"/>
      <c r="VTR1168" s="86"/>
      <c r="VTS1168" s="86"/>
      <c r="VTT1168" s="86"/>
      <c r="VTU1168" s="86"/>
      <c r="VTV1168" s="86"/>
      <c r="VTW1168" s="86"/>
      <c r="VTX1168" s="86"/>
      <c r="VTY1168" s="86"/>
      <c r="VTZ1168" s="86"/>
      <c r="VUA1168" s="86"/>
      <c r="VUB1168" s="86"/>
      <c r="VUC1168" s="86"/>
      <c r="VUD1168" s="86"/>
      <c r="VUE1168" s="86"/>
      <c r="VUF1168" s="86"/>
      <c r="VUG1168" s="86"/>
      <c r="VUH1168" s="86"/>
      <c r="VUI1168" s="86"/>
      <c r="VUJ1168" s="86"/>
      <c r="VUK1168" s="86"/>
      <c r="VUL1168" s="86"/>
      <c r="VUM1168" s="86"/>
      <c r="VUN1168" s="86"/>
      <c r="VUO1168" s="86"/>
      <c r="VUP1168" s="86"/>
      <c r="VUQ1168" s="86"/>
      <c r="VUR1168" s="86"/>
      <c r="VUS1168" s="86"/>
      <c r="VUT1168" s="86"/>
      <c r="VUU1168" s="86"/>
      <c r="VUV1168" s="86"/>
      <c r="VUW1168" s="86"/>
      <c r="VUX1168" s="86"/>
      <c r="VUY1168" s="86"/>
      <c r="VUZ1168" s="86"/>
      <c r="VVA1168" s="86"/>
      <c r="VVB1168" s="86"/>
      <c r="VVC1168" s="86"/>
      <c r="VVD1168" s="86"/>
      <c r="VVE1168" s="86"/>
      <c r="VVF1168" s="86"/>
      <c r="VVG1168" s="86"/>
      <c r="VVH1168" s="86"/>
      <c r="VVI1168" s="86"/>
      <c r="VVJ1168" s="86"/>
      <c r="VVK1168" s="86"/>
      <c r="VVL1168" s="86"/>
      <c r="VVM1168" s="86"/>
      <c r="VVN1168" s="86"/>
      <c r="VVO1168" s="86"/>
      <c r="VVP1168" s="86"/>
      <c r="VVQ1168" s="86"/>
      <c r="VVR1168" s="86"/>
      <c r="VVS1168" s="86"/>
      <c r="VVT1168" s="86"/>
      <c r="VVU1168" s="86"/>
      <c r="VVV1168" s="86"/>
      <c r="VVW1168" s="86"/>
      <c r="VVX1168" s="86"/>
      <c r="VVY1168" s="86"/>
      <c r="VVZ1168" s="86"/>
      <c r="VWA1168" s="86"/>
      <c r="VWB1168" s="86"/>
      <c r="VWC1168" s="86"/>
      <c r="VWD1168" s="86"/>
      <c r="VWE1168" s="86"/>
      <c r="VWF1168" s="86"/>
      <c r="VWG1168" s="86"/>
      <c r="VWH1168" s="86"/>
      <c r="VWI1168" s="86"/>
      <c r="VWJ1168" s="86"/>
      <c r="VWK1168" s="86"/>
      <c r="VWL1168" s="86"/>
      <c r="VWM1168" s="86"/>
      <c r="VWN1168" s="86"/>
      <c r="VWO1168" s="86"/>
      <c r="VWP1168" s="86"/>
      <c r="VWQ1168" s="86"/>
      <c r="VWR1168" s="86"/>
      <c r="VWS1168" s="86"/>
      <c r="VWT1168" s="86"/>
      <c r="VWU1168" s="86"/>
      <c r="VWV1168" s="86"/>
      <c r="VWW1168" s="86"/>
      <c r="VWX1168" s="86"/>
      <c r="VWY1168" s="86"/>
      <c r="VWZ1168" s="86"/>
      <c r="VXA1168" s="86"/>
      <c r="VXB1168" s="86"/>
      <c r="VXC1168" s="86"/>
      <c r="VXD1168" s="86"/>
      <c r="VXE1168" s="86"/>
      <c r="VXF1168" s="86"/>
      <c r="VXG1168" s="86"/>
      <c r="VXH1168" s="86"/>
      <c r="VXI1168" s="86"/>
      <c r="VXJ1168" s="86"/>
      <c r="VXK1168" s="86"/>
      <c r="VXL1168" s="86"/>
      <c r="VXM1168" s="86"/>
      <c r="VXN1168" s="86"/>
      <c r="VXO1168" s="86"/>
      <c r="VXP1168" s="86"/>
      <c r="VXQ1168" s="86"/>
      <c r="VXR1168" s="86"/>
      <c r="VXS1168" s="86"/>
      <c r="VXT1168" s="86"/>
      <c r="VXU1168" s="86"/>
      <c r="VXV1168" s="86"/>
      <c r="VXW1168" s="86"/>
      <c r="VXX1168" s="86"/>
      <c r="VXY1168" s="86"/>
      <c r="VXZ1168" s="86"/>
      <c r="VYA1168" s="86"/>
      <c r="VYB1168" s="86"/>
      <c r="VYC1168" s="86"/>
      <c r="VYD1168" s="86"/>
      <c r="VYE1168" s="86"/>
      <c r="VYF1168" s="86"/>
      <c r="VYG1168" s="86"/>
      <c r="VYH1168" s="86"/>
      <c r="VYI1168" s="86"/>
      <c r="VYJ1168" s="86"/>
      <c r="VYK1168" s="86"/>
      <c r="VYL1168" s="86"/>
      <c r="VYM1168" s="86"/>
      <c r="VYN1168" s="86"/>
      <c r="VYO1168" s="86"/>
      <c r="VYP1168" s="86"/>
      <c r="VYQ1168" s="86"/>
      <c r="VYR1168" s="86"/>
      <c r="VYS1168" s="86"/>
      <c r="VYT1168" s="86"/>
      <c r="VYU1168" s="86"/>
      <c r="VYV1168" s="86"/>
      <c r="VYW1168" s="86"/>
      <c r="VYX1168" s="86"/>
      <c r="VYY1168" s="86"/>
      <c r="VYZ1168" s="86"/>
      <c r="VZA1168" s="86"/>
      <c r="VZB1168" s="86"/>
      <c r="VZC1168" s="86"/>
      <c r="VZD1168" s="86"/>
      <c r="VZE1168" s="86"/>
      <c r="VZF1168" s="86"/>
      <c r="VZG1168" s="86"/>
      <c r="VZH1168" s="86"/>
      <c r="VZI1168" s="86"/>
      <c r="VZJ1168" s="86"/>
      <c r="VZK1168" s="86"/>
      <c r="VZL1168" s="86"/>
      <c r="VZM1168" s="86"/>
      <c r="VZN1168" s="86"/>
      <c r="VZO1168" s="86"/>
      <c r="VZP1168" s="86"/>
      <c r="VZQ1168" s="86"/>
      <c r="VZR1168" s="86"/>
      <c r="VZS1168" s="86"/>
      <c r="VZT1168" s="86"/>
      <c r="VZU1168" s="86"/>
      <c r="VZV1168" s="86"/>
      <c r="VZW1168" s="86"/>
      <c r="VZX1168" s="86"/>
      <c r="VZY1168" s="86"/>
      <c r="VZZ1168" s="86"/>
      <c r="WAA1168" s="86"/>
      <c r="WAB1168" s="86"/>
      <c r="WAC1168" s="86"/>
      <c r="WAD1168" s="86"/>
      <c r="WAE1168" s="86"/>
      <c r="WAF1168" s="86"/>
      <c r="WAG1168" s="86"/>
      <c r="WAH1168" s="86"/>
      <c r="WAI1168" s="86"/>
      <c r="WAJ1168" s="86"/>
      <c r="WAK1168" s="86"/>
      <c r="WAL1168" s="86"/>
      <c r="WAM1168" s="86"/>
      <c r="WAN1168" s="86"/>
      <c r="WAO1168" s="86"/>
      <c r="WAP1168" s="86"/>
      <c r="WAQ1168" s="86"/>
      <c r="WAR1168" s="86"/>
      <c r="WAS1168" s="86"/>
      <c r="WAT1168" s="86"/>
      <c r="WAU1168" s="86"/>
      <c r="WAV1168" s="86"/>
      <c r="WAW1168" s="86"/>
      <c r="WAX1168" s="86"/>
      <c r="WAY1168" s="86"/>
      <c r="WAZ1168" s="86"/>
      <c r="WBA1168" s="86"/>
      <c r="WBB1168" s="86"/>
      <c r="WBC1168" s="86"/>
      <c r="WBD1168" s="86"/>
      <c r="WBE1168" s="86"/>
      <c r="WBF1168" s="86"/>
      <c r="WBG1168" s="86"/>
      <c r="WBH1168" s="86"/>
      <c r="WBI1168" s="86"/>
      <c r="WBJ1168" s="86"/>
      <c r="WBK1168" s="86"/>
      <c r="WBL1168" s="86"/>
      <c r="WBM1168" s="86"/>
      <c r="WBN1168" s="86"/>
      <c r="WBO1168" s="86"/>
      <c r="WBP1168" s="86"/>
      <c r="WBQ1168" s="86"/>
      <c r="WBR1168" s="86"/>
      <c r="WBS1168" s="86"/>
      <c r="WBT1168" s="86"/>
      <c r="WBU1168" s="86"/>
      <c r="WBV1168" s="86"/>
      <c r="WBW1168" s="86"/>
      <c r="WBX1168" s="86"/>
      <c r="WBY1168" s="86"/>
      <c r="WBZ1168" s="86"/>
      <c r="WCA1168" s="86"/>
      <c r="WCB1168" s="86"/>
      <c r="WCC1168" s="86"/>
      <c r="WCD1168" s="86"/>
      <c r="WCE1168" s="86"/>
      <c r="WCF1168" s="86"/>
      <c r="WCG1168" s="86"/>
      <c r="WCH1168" s="86"/>
      <c r="WCI1168" s="86"/>
      <c r="WCJ1168" s="86"/>
      <c r="WCK1168" s="86"/>
      <c r="WCL1168" s="86"/>
      <c r="WCM1168" s="86"/>
      <c r="WCN1168" s="86"/>
      <c r="WCO1168" s="86"/>
      <c r="WCP1168" s="86"/>
      <c r="WCQ1168" s="86"/>
      <c r="WCR1168" s="86"/>
      <c r="WCS1168" s="86"/>
      <c r="WCT1168" s="86"/>
      <c r="WCU1168" s="86"/>
      <c r="WCV1168" s="86"/>
      <c r="WCW1168" s="86"/>
      <c r="WCX1168" s="86"/>
      <c r="WCY1168" s="86"/>
      <c r="WCZ1168" s="86"/>
      <c r="WDA1168" s="86"/>
      <c r="WDB1168" s="86"/>
      <c r="WDC1168" s="86"/>
      <c r="WDD1168" s="86"/>
      <c r="WDE1168" s="86"/>
      <c r="WDF1168" s="86"/>
      <c r="WDG1168" s="86"/>
      <c r="WDH1168" s="86"/>
      <c r="WDI1168" s="86"/>
      <c r="WDJ1168" s="86"/>
      <c r="WDK1168" s="86"/>
      <c r="WDL1168" s="86"/>
      <c r="WDM1168" s="86"/>
      <c r="WDN1168" s="86"/>
      <c r="WDO1168" s="86"/>
      <c r="WDP1168" s="86"/>
      <c r="WDQ1168" s="86"/>
      <c r="WDR1168" s="86"/>
      <c r="WDS1168" s="86"/>
      <c r="WDT1168" s="86"/>
      <c r="WDU1168" s="86"/>
      <c r="WDV1168" s="86"/>
      <c r="WDW1168" s="86"/>
      <c r="WDX1168" s="86"/>
      <c r="WDY1168" s="86"/>
      <c r="WDZ1168" s="86"/>
      <c r="WEA1168" s="86"/>
      <c r="WEB1168" s="86"/>
      <c r="WEC1168" s="86"/>
      <c r="WED1168" s="86"/>
      <c r="WEE1168" s="86"/>
      <c r="WEF1168" s="86"/>
      <c r="WEG1168" s="86"/>
      <c r="WEH1168" s="86"/>
      <c r="WEI1168" s="86"/>
      <c r="WEJ1168" s="86"/>
      <c r="WEK1168" s="86"/>
      <c r="WEL1168" s="86"/>
      <c r="WEM1168" s="86"/>
      <c r="WEN1168" s="86"/>
      <c r="WEO1168" s="86"/>
      <c r="WEP1168" s="86"/>
      <c r="WEQ1168" s="86"/>
      <c r="WER1168" s="86"/>
      <c r="WES1168" s="86"/>
      <c r="WET1168" s="86"/>
      <c r="WEU1168" s="86"/>
      <c r="WEV1168" s="86"/>
      <c r="WEW1168" s="86"/>
      <c r="WEX1168" s="86"/>
      <c r="WEY1168" s="86"/>
      <c r="WEZ1168" s="86"/>
      <c r="WFA1168" s="86"/>
      <c r="WFB1168" s="86"/>
      <c r="WFC1168" s="86"/>
      <c r="WFD1168" s="86"/>
      <c r="WFE1168" s="86"/>
      <c r="WFF1168" s="86"/>
      <c r="WFG1168" s="86"/>
      <c r="WFH1168" s="86"/>
      <c r="WFI1168" s="86"/>
      <c r="WFJ1168" s="86"/>
      <c r="WFK1168" s="86"/>
      <c r="WFL1168" s="86"/>
      <c r="WFM1168" s="86"/>
      <c r="WFN1168" s="86"/>
      <c r="WFO1168" s="86"/>
      <c r="WFP1168" s="86"/>
      <c r="WFQ1168" s="86"/>
      <c r="WFR1168" s="86"/>
      <c r="WFS1168" s="86"/>
      <c r="WFT1168" s="86"/>
      <c r="WFU1168" s="86"/>
      <c r="WFV1168" s="86"/>
      <c r="WFW1168" s="86"/>
      <c r="WFX1168" s="86"/>
      <c r="WFY1168" s="86"/>
      <c r="WFZ1168" s="86"/>
      <c r="WGA1168" s="86"/>
      <c r="WGB1168" s="86"/>
      <c r="WGC1168" s="86"/>
      <c r="WGD1168" s="86"/>
      <c r="WGE1168" s="86"/>
      <c r="WGF1168" s="86"/>
      <c r="WGG1168" s="86"/>
      <c r="WGH1168" s="86"/>
      <c r="WGI1168" s="86"/>
      <c r="WGJ1168" s="86"/>
      <c r="WGK1168" s="86"/>
      <c r="WGL1168" s="86"/>
      <c r="WGM1168" s="86"/>
      <c r="WGN1168" s="86"/>
      <c r="WGO1168" s="86"/>
      <c r="WGP1168" s="86"/>
      <c r="WGQ1168" s="86"/>
      <c r="WGR1168" s="86"/>
      <c r="WGS1168" s="86"/>
      <c r="WGT1168" s="86"/>
      <c r="WGU1168" s="86"/>
      <c r="WGV1168" s="86"/>
      <c r="WGW1168" s="86"/>
      <c r="WGX1168" s="86"/>
      <c r="WGY1168" s="86"/>
      <c r="WGZ1168" s="86"/>
      <c r="WHA1168" s="86"/>
      <c r="WHB1168" s="86"/>
      <c r="WHC1168" s="86"/>
      <c r="WHD1168" s="86"/>
      <c r="WHE1168" s="86"/>
      <c r="WHF1168" s="86"/>
      <c r="WHG1168" s="86"/>
      <c r="WHH1168" s="86"/>
      <c r="WHI1168" s="86"/>
      <c r="WHJ1168" s="86"/>
      <c r="WHK1168" s="86"/>
      <c r="WHL1168" s="86"/>
      <c r="WHM1168" s="86"/>
      <c r="WHN1168" s="86"/>
      <c r="WHO1168" s="86"/>
      <c r="WHP1168" s="86"/>
      <c r="WHQ1168" s="86"/>
      <c r="WHR1168" s="86"/>
      <c r="WHS1168" s="86"/>
      <c r="WHT1168" s="86"/>
      <c r="WHU1168" s="86"/>
      <c r="WHV1168" s="86"/>
      <c r="WHW1168" s="86"/>
      <c r="WHX1168" s="86"/>
      <c r="WHY1168" s="86"/>
      <c r="WHZ1168" s="86"/>
      <c r="WIA1168" s="86"/>
      <c r="WIB1168" s="86"/>
      <c r="WIC1168" s="86"/>
      <c r="WID1168" s="86"/>
      <c r="WIE1168" s="86"/>
      <c r="WIF1168" s="86"/>
      <c r="WIG1168" s="86"/>
      <c r="WIH1168" s="86"/>
      <c r="WII1168" s="86"/>
      <c r="WIJ1168" s="86"/>
      <c r="WIK1168" s="86"/>
      <c r="WIL1168" s="86"/>
      <c r="WIM1168" s="86"/>
      <c r="WIN1168" s="86"/>
      <c r="WIO1168" s="86"/>
      <c r="WIP1168" s="86"/>
      <c r="WIQ1168" s="86"/>
      <c r="WIR1168" s="86"/>
      <c r="WIS1168" s="86"/>
      <c r="WIT1168" s="86"/>
      <c r="WIU1168" s="86"/>
      <c r="WIV1168" s="86"/>
      <c r="WIW1168" s="86"/>
      <c r="WIX1168" s="86"/>
      <c r="WIY1168" s="86"/>
      <c r="WIZ1168" s="86"/>
      <c r="WJA1168" s="86"/>
      <c r="WJB1168" s="86"/>
      <c r="WJC1168" s="86"/>
      <c r="WJD1168" s="86"/>
      <c r="WJE1168" s="86"/>
      <c r="WJF1168" s="86"/>
      <c r="WJG1168" s="86"/>
      <c r="WJH1168" s="86"/>
      <c r="WJI1168" s="86"/>
      <c r="WJJ1168" s="86"/>
      <c r="WJK1168" s="86"/>
      <c r="WJL1168" s="86"/>
      <c r="WJM1168" s="86"/>
      <c r="WJN1168" s="86"/>
      <c r="WJO1168" s="86"/>
      <c r="WJP1168" s="86"/>
      <c r="WJQ1168" s="86"/>
      <c r="WJR1168" s="86"/>
      <c r="WJS1168" s="86"/>
      <c r="WJT1168" s="86"/>
      <c r="WJU1168" s="86"/>
      <c r="WJV1168" s="86"/>
      <c r="WJW1168" s="86"/>
      <c r="WJX1168" s="86"/>
      <c r="WJY1168" s="86"/>
      <c r="WJZ1168" s="86"/>
      <c r="WKA1168" s="86"/>
      <c r="WKB1168" s="86"/>
      <c r="WKC1168" s="86"/>
      <c r="WKD1168" s="86"/>
      <c r="WKE1168" s="86"/>
      <c r="WKF1168" s="86"/>
      <c r="WKG1168" s="86"/>
      <c r="WKH1168" s="86"/>
      <c r="WKI1168" s="86"/>
      <c r="WKJ1168" s="86"/>
      <c r="WKK1168" s="86"/>
      <c r="WKL1168" s="86"/>
      <c r="WKM1168" s="86"/>
      <c r="WKN1168" s="86"/>
      <c r="WKO1168" s="86"/>
      <c r="WKP1168" s="86"/>
      <c r="WKQ1168" s="86"/>
      <c r="WKR1168" s="86"/>
      <c r="WKS1168" s="86"/>
      <c r="WKT1168" s="86"/>
      <c r="WKU1168" s="86"/>
      <c r="WKV1168" s="86"/>
      <c r="WKW1168" s="86"/>
      <c r="WKX1168" s="86"/>
      <c r="WKY1168" s="86"/>
      <c r="WKZ1168" s="86"/>
      <c r="WLA1168" s="86"/>
      <c r="WLB1168" s="86"/>
      <c r="WLC1168" s="86"/>
      <c r="WLD1168" s="86"/>
      <c r="WLE1168" s="86"/>
      <c r="WLF1168" s="86"/>
      <c r="WLG1168" s="86"/>
      <c r="WLH1168" s="86"/>
      <c r="WLI1168" s="86"/>
      <c r="WLJ1168" s="86"/>
      <c r="WLK1168" s="86"/>
      <c r="WLL1168" s="86"/>
      <c r="WLM1168" s="86"/>
      <c r="WLN1168" s="86"/>
      <c r="WLO1168" s="86"/>
      <c r="WLP1168" s="86"/>
      <c r="WLQ1168" s="86"/>
      <c r="WLR1168" s="86"/>
      <c r="WLS1168" s="86"/>
      <c r="WLT1168" s="86"/>
      <c r="WLU1168" s="86"/>
      <c r="WLV1168" s="86"/>
      <c r="WLW1168" s="86"/>
      <c r="WLX1168" s="86"/>
      <c r="WLY1168" s="86"/>
      <c r="WLZ1168" s="86"/>
      <c r="WMA1168" s="86"/>
      <c r="WMB1168" s="86"/>
      <c r="WMC1168" s="86"/>
      <c r="WMD1168" s="86"/>
      <c r="WME1168" s="86"/>
      <c r="WMF1168" s="86"/>
      <c r="WMG1168" s="86"/>
      <c r="WMH1168" s="86"/>
      <c r="WMI1168" s="86"/>
      <c r="WMJ1168" s="86"/>
      <c r="WMK1168" s="86"/>
      <c r="WML1168" s="86"/>
      <c r="WMM1168" s="86"/>
      <c r="WMN1168" s="86"/>
      <c r="WMO1168" s="86"/>
      <c r="WMP1168" s="86"/>
      <c r="WMQ1168" s="86"/>
      <c r="WMR1168" s="86"/>
      <c r="WMS1168" s="86"/>
      <c r="WMT1168" s="86"/>
      <c r="WMU1168" s="86"/>
      <c r="WMV1168" s="86"/>
      <c r="WMW1168" s="86"/>
      <c r="WMX1168" s="86"/>
      <c r="WMY1168" s="86"/>
      <c r="WMZ1168" s="86"/>
      <c r="WNA1168" s="86"/>
      <c r="WNB1168" s="86"/>
      <c r="WNC1168" s="86"/>
      <c r="WND1168" s="86"/>
      <c r="WNE1168" s="86"/>
      <c r="WNF1168" s="86"/>
      <c r="WNG1168" s="86"/>
      <c r="WNH1168" s="86"/>
      <c r="WNI1168" s="86"/>
      <c r="WNJ1168" s="86"/>
      <c r="WNK1168" s="86"/>
      <c r="WNL1168" s="86"/>
      <c r="WNM1168" s="86"/>
      <c r="WNN1168" s="86"/>
      <c r="WNO1168" s="86"/>
      <c r="WNP1168" s="86"/>
      <c r="WNQ1168" s="86"/>
      <c r="WNR1168" s="86"/>
      <c r="WNS1168" s="86"/>
      <c r="WNT1168" s="86"/>
      <c r="WNU1168" s="86"/>
      <c r="WNV1168" s="86"/>
      <c r="WNW1168" s="86"/>
      <c r="WNX1168" s="86"/>
      <c r="WNY1168" s="86"/>
      <c r="WNZ1168" s="86"/>
      <c r="WOA1168" s="86"/>
      <c r="WOB1168" s="86"/>
      <c r="WOC1168" s="86"/>
      <c r="WOD1168" s="86"/>
      <c r="WOE1168" s="86"/>
      <c r="WOF1168" s="86"/>
      <c r="WOG1168" s="86"/>
      <c r="WOH1168" s="86"/>
      <c r="WOI1168" s="86"/>
      <c r="WOJ1168" s="86"/>
      <c r="WOK1168" s="86"/>
      <c r="WOL1168" s="86"/>
      <c r="WOM1168" s="86"/>
      <c r="WON1168" s="86"/>
      <c r="WOO1168" s="86"/>
      <c r="WOP1168" s="86"/>
      <c r="WOQ1168" s="86"/>
      <c r="WOR1168" s="86"/>
      <c r="WOS1168" s="86"/>
      <c r="WOT1168" s="86"/>
      <c r="WOU1168" s="86"/>
      <c r="WOV1168" s="86"/>
      <c r="WOW1168" s="86"/>
      <c r="WOX1168" s="86"/>
      <c r="WOY1168" s="86"/>
      <c r="WOZ1168" s="86"/>
      <c r="WPA1168" s="86"/>
      <c r="WPB1168" s="86"/>
      <c r="WPC1168" s="86"/>
      <c r="WPD1168" s="86"/>
      <c r="WPE1168" s="86"/>
      <c r="WPF1168" s="86"/>
      <c r="WPG1168" s="86"/>
      <c r="WPH1168" s="86"/>
      <c r="WPI1168" s="86"/>
      <c r="WPJ1168" s="86"/>
      <c r="WPK1168" s="86"/>
      <c r="WPL1168" s="86"/>
      <c r="WPM1168" s="86"/>
      <c r="WPN1168" s="86"/>
      <c r="WPO1168" s="86"/>
      <c r="WPP1168" s="86"/>
      <c r="WPQ1168" s="86"/>
      <c r="WPR1168" s="86"/>
      <c r="WPS1168" s="86"/>
      <c r="WPT1168" s="86"/>
      <c r="WPU1168" s="86"/>
      <c r="WPV1168" s="86"/>
      <c r="WPW1168" s="86"/>
      <c r="WPX1168" s="86"/>
      <c r="WPY1168" s="86"/>
      <c r="WPZ1168" s="86"/>
      <c r="WQA1168" s="86"/>
      <c r="WQB1168" s="86"/>
      <c r="WQC1168" s="86"/>
      <c r="WQD1168" s="86"/>
      <c r="WQE1168" s="86"/>
      <c r="WQF1168" s="86"/>
      <c r="WQG1168" s="86"/>
      <c r="WQH1168" s="86"/>
      <c r="WQI1168" s="86"/>
      <c r="WQJ1168" s="86"/>
      <c r="WQK1168" s="86"/>
      <c r="WQL1168" s="86"/>
      <c r="WQM1168" s="86"/>
      <c r="WQN1168" s="86"/>
      <c r="WQO1168" s="86"/>
      <c r="WQP1168" s="86"/>
      <c r="WQQ1168" s="86"/>
      <c r="WQR1168" s="86"/>
      <c r="WQS1168" s="86"/>
      <c r="WQT1168" s="86"/>
      <c r="WQU1168" s="86"/>
      <c r="WQV1168" s="86"/>
      <c r="WQW1168" s="86"/>
      <c r="WQX1168" s="86"/>
      <c r="WQY1168" s="86"/>
      <c r="WQZ1168" s="86"/>
      <c r="WRA1168" s="86"/>
      <c r="WRB1168" s="86"/>
      <c r="WRC1168" s="86"/>
      <c r="WRD1168" s="86"/>
      <c r="WRE1168" s="86"/>
      <c r="WRF1168" s="86"/>
      <c r="WRG1168" s="86"/>
      <c r="WRH1168" s="86"/>
      <c r="WRI1168" s="86"/>
      <c r="WRJ1168" s="86"/>
      <c r="WRK1168" s="86"/>
      <c r="WRL1168" s="86"/>
      <c r="WRM1168" s="86"/>
      <c r="WRN1168" s="86"/>
      <c r="WRO1168" s="86"/>
      <c r="WRP1168" s="86"/>
      <c r="WRQ1168" s="86"/>
      <c r="WRR1168" s="86"/>
      <c r="WRS1168" s="86"/>
      <c r="WRT1168" s="86"/>
      <c r="WRU1168" s="86"/>
      <c r="WRV1168" s="86"/>
      <c r="WRW1168" s="86"/>
      <c r="WRX1168" s="86"/>
      <c r="WRY1168" s="86"/>
      <c r="WRZ1168" s="86"/>
      <c r="WSA1168" s="86"/>
      <c r="WSB1168" s="86"/>
      <c r="WSC1168" s="86"/>
      <c r="WSD1168" s="86"/>
      <c r="WSE1168" s="86"/>
      <c r="WSF1168" s="86"/>
      <c r="WSG1168" s="86"/>
      <c r="WSH1168" s="86"/>
      <c r="WSI1168" s="86"/>
      <c r="WSJ1168" s="86"/>
      <c r="WSK1168" s="86"/>
      <c r="WSL1168" s="86"/>
      <c r="WSM1168" s="86"/>
      <c r="WSN1168" s="86"/>
      <c r="WSO1168" s="86"/>
      <c r="WSP1168" s="86"/>
      <c r="WSQ1168" s="86"/>
      <c r="WSR1168" s="86"/>
      <c r="WSS1168" s="86"/>
      <c r="WST1168" s="86"/>
      <c r="WSU1168" s="86"/>
      <c r="WSV1168" s="86"/>
      <c r="WSW1168" s="86"/>
      <c r="WSX1168" s="86"/>
      <c r="WSY1168" s="86"/>
      <c r="WSZ1168" s="86"/>
      <c r="WTA1168" s="86"/>
      <c r="WTB1168" s="86"/>
      <c r="WTC1168" s="86"/>
      <c r="WTD1168" s="86"/>
      <c r="WTE1168" s="86"/>
      <c r="WTF1168" s="86"/>
      <c r="WTG1168" s="86"/>
      <c r="WTH1168" s="86"/>
      <c r="WTI1168" s="86"/>
      <c r="WTJ1168" s="86"/>
      <c r="WTK1168" s="86"/>
      <c r="WTL1168" s="86"/>
      <c r="WTM1168" s="86"/>
      <c r="WTN1168" s="86"/>
      <c r="WTO1168" s="86"/>
      <c r="WTP1168" s="86"/>
      <c r="WTQ1168" s="86"/>
      <c r="WTR1168" s="86"/>
      <c r="WTS1168" s="86"/>
      <c r="WTT1168" s="86"/>
      <c r="WTU1168" s="86"/>
      <c r="WTV1168" s="86"/>
      <c r="WTW1168" s="86"/>
      <c r="WTX1168" s="86"/>
      <c r="WTY1168" s="86"/>
      <c r="WTZ1168" s="86"/>
      <c r="WUA1168" s="86"/>
      <c r="WUB1168" s="86"/>
      <c r="WUC1168" s="86"/>
      <c r="WUD1168" s="86"/>
      <c r="WUE1168" s="86"/>
      <c r="WUF1168" s="86"/>
      <c r="WUG1168" s="86"/>
      <c r="WUH1168" s="86"/>
      <c r="WUI1168" s="86"/>
      <c r="WUJ1168" s="86"/>
      <c r="WUK1168" s="86"/>
      <c r="WUL1168" s="86"/>
      <c r="WUM1168" s="86"/>
      <c r="WUN1168" s="86"/>
      <c r="WUO1168" s="86"/>
      <c r="WUP1168" s="86"/>
      <c r="WUQ1168" s="86"/>
      <c r="WUR1168" s="86"/>
      <c r="WUS1168" s="86"/>
      <c r="WUT1168" s="86"/>
      <c r="WUU1168" s="86"/>
      <c r="WUV1168" s="86"/>
      <c r="WUW1168" s="86"/>
      <c r="WUX1168" s="86"/>
      <c r="WUY1168" s="86"/>
      <c r="WUZ1168" s="86"/>
      <c r="WVA1168" s="86"/>
      <c r="WVB1168" s="86"/>
      <c r="WVC1168" s="86"/>
      <c r="WVD1168" s="86"/>
      <c r="WVE1168" s="86"/>
      <c r="WVF1168" s="86"/>
      <c r="WVG1168" s="86"/>
      <c r="WVH1168" s="86"/>
      <c r="WVI1168" s="86"/>
      <c r="WVJ1168" s="86"/>
      <c r="WVK1168" s="86"/>
      <c r="WVL1168" s="86"/>
      <c r="WVM1168" s="86"/>
      <c r="WVN1168" s="86"/>
      <c r="WVO1168" s="86"/>
      <c r="WVP1168" s="86"/>
      <c r="WVQ1168" s="86"/>
      <c r="WVR1168" s="86"/>
      <c r="WVS1168" s="86"/>
      <c r="WVT1168" s="86"/>
      <c r="WVU1168" s="86"/>
      <c r="WVV1168" s="86"/>
      <c r="WVW1168" s="86"/>
      <c r="WVX1168" s="86"/>
      <c r="WVY1168" s="86"/>
      <c r="WVZ1168" s="86"/>
      <c r="WWA1168" s="86"/>
      <c r="WWB1168" s="86"/>
      <c r="WWC1168" s="86"/>
      <c r="WWD1168" s="86"/>
      <c r="WWE1168" s="86"/>
      <c r="WWF1168" s="86"/>
      <c r="WWG1168" s="86"/>
      <c r="WWH1168" s="86"/>
      <c r="WWI1168" s="86"/>
      <c r="WWJ1168" s="86"/>
      <c r="WWK1168" s="86"/>
      <c r="WWL1168" s="86"/>
      <c r="WWM1168" s="86"/>
      <c r="WWN1168" s="86"/>
      <c r="WWO1168" s="86"/>
      <c r="WWP1168" s="86"/>
      <c r="WWQ1168" s="86"/>
      <c r="WWR1168" s="86"/>
      <c r="WWS1168" s="86"/>
      <c r="WWT1168" s="86"/>
      <c r="WWU1168" s="86"/>
      <c r="WWV1168" s="86"/>
      <c r="WWW1168" s="86"/>
      <c r="WWX1168" s="86"/>
      <c r="WWY1168" s="86"/>
      <c r="WWZ1168" s="86"/>
      <c r="WXA1168" s="86"/>
      <c r="WXB1168" s="86"/>
      <c r="WXC1168" s="86"/>
      <c r="WXD1168" s="86"/>
      <c r="WXE1168" s="86"/>
      <c r="WXF1168" s="86"/>
      <c r="WXG1168" s="86"/>
      <c r="WXH1168" s="86"/>
      <c r="WXI1168" s="86"/>
      <c r="WXJ1168" s="86"/>
      <c r="WXK1168" s="86"/>
      <c r="WXL1168" s="86"/>
      <c r="WXM1168" s="86"/>
      <c r="WXN1168" s="86"/>
      <c r="WXO1168" s="86"/>
      <c r="WXP1168" s="86"/>
      <c r="WXQ1168" s="86"/>
      <c r="WXR1168" s="86"/>
      <c r="WXS1168" s="86"/>
      <c r="WXT1168" s="86"/>
      <c r="WXU1168" s="86"/>
      <c r="WXV1168" s="86"/>
      <c r="WXW1168" s="86"/>
      <c r="WXX1168" s="86"/>
      <c r="WXY1168" s="86"/>
      <c r="WXZ1168" s="86"/>
      <c r="WYA1168" s="86"/>
      <c r="WYB1168" s="86"/>
      <c r="WYC1168" s="86"/>
      <c r="WYD1168" s="86"/>
      <c r="WYE1168" s="86"/>
      <c r="WYF1168" s="86"/>
      <c r="WYG1168" s="86"/>
      <c r="WYH1168" s="86"/>
      <c r="WYI1168" s="86"/>
      <c r="WYJ1168" s="86"/>
      <c r="WYK1168" s="86"/>
      <c r="WYL1168" s="86"/>
      <c r="WYM1168" s="86"/>
      <c r="WYN1168" s="86"/>
      <c r="WYO1168" s="86"/>
      <c r="WYP1168" s="86"/>
      <c r="WYQ1168" s="86"/>
      <c r="WYR1168" s="86"/>
      <c r="WYS1168" s="86"/>
      <c r="WYT1168" s="86"/>
      <c r="WYU1168" s="86"/>
      <c r="WYV1168" s="86"/>
      <c r="WYW1168" s="86"/>
      <c r="WYX1168" s="86"/>
      <c r="WYY1168" s="86"/>
      <c r="WYZ1168" s="86"/>
      <c r="WZA1168" s="86"/>
      <c r="WZB1168" s="86"/>
      <c r="WZC1168" s="86"/>
      <c r="WZD1168" s="86"/>
      <c r="WZE1168" s="86"/>
      <c r="WZF1168" s="86"/>
      <c r="WZG1168" s="86"/>
      <c r="WZH1168" s="86"/>
      <c r="WZI1168" s="86"/>
      <c r="WZJ1168" s="86"/>
      <c r="WZK1168" s="86"/>
      <c r="WZL1168" s="86"/>
      <c r="WZM1168" s="86"/>
      <c r="WZN1168" s="86"/>
      <c r="WZO1168" s="86"/>
      <c r="WZP1168" s="86"/>
      <c r="WZQ1168" s="86"/>
      <c r="WZR1168" s="86"/>
      <c r="WZS1168" s="86"/>
      <c r="WZT1168" s="86"/>
      <c r="WZU1168" s="86"/>
      <c r="WZV1168" s="86"/>
      <c r="WZW1168" s="86"/>
      <c r="WZX1168" s="86"/>
      <c r="WZY1168" s="86"/>
      <c r="WZZ1168" s="86"/>
      <c r="XAA1168" s="86"/>
      <c r="XAB1168" s="86"/>
      <c r="XAC1168" s="86"/>
      <c r="XAD1168" s="86"/>
      <c r="XAE1168" s="86"/>
      <c r="XAF1168" s="86"/>
      <c r="XAG1168" s="86"/>
      <c r="XAH1168" s="86"/>
      <c r="XAI1168" s="86"/>
      <c r="XAJ1168" s="86"/>
      <c r="XAK1168" s="86"/>
      <c r="XAL1168" s="86"/>
      <c r="XAM1168" s="86"/>
      <c r="XAN1168" s="86"/>
      <c r="XAO1168" s="86"/>
      <c r="XAP1168" s="86"/>
      <c r="XAQ1168" s="86"/>
      <c r="XAR1168" s="86"/>
      <c r="XAS1168" s="86"/>
      <c r="XAT1168" s="86"/>
      <c r="XAU1168" s="86"/>
      <c r="XAV1168" s="86"/>
      <c r="XAW1168" s="86"/>
      <c r="XAX1168" s="86"/>
      <c r="XAY1168" s="86"/>
      <c r="XAZ1168" s="86"/>
      <c r="XBA1168" s="86"/>
      <c r="XBB1168" s="86"/>
      <c r="XBC1168" s="86"/>
      <c r="XBD1168" s="86"/>
      <c r="XBE1168" s="86"/>
      <c r="XBF1168" s="86"/>
      <c r="XBG1168" s="86"/>
      <c r="XBH1168" s="86"/>
      <c r="XBI1168" s="86"/>
      <c r="XBJ1168" s="86"/>
      <c r="XBK1168" s="86"/>
      <c r="XBL1168" s="86"/>
      <c r="XBM1168" s="86"/>
      <c r="XBN1168" s="86"/>
      <c r="XBO1168" s="86"/>
      <c r="XBP1168" s="86"/>
      <c r="XBQ1168" s="86"/>
      <c r="XBR1168" s="86"/>
      <c r="XBS1168" s="86"/>
      <c r="XBT1168" s="86"/>
      <c r="XBU1168" s="86"/>
      <c r="XBV1168" s="86"/>
      <c r="XBW1168" s="86"/>
      <c r="XBX1168" s="86"/>
      <c r="XBY1168" s="86"/>
      <c r="XBZ1168" s="86"/>
      <c r="XCA1168" s="86"/>
      <c r="XCB1168" s="86"/>
      <c r="XCC1168" s="86"/>
      <c r="XCD1168" s="86"/>
      <c r="XCE1168" s="86"/>
      <c r="XCF1168" s="86"/>
      <c r="XCG1168" s="86"/>
      <c r="XCH1168" s="86"/>
      <c r="XCI1168" s="86"/>
      <c r="XCJ1168" s="86"/>
      <c r="XCK1168" s="86"/>
      <c r="XCL1168" s="86"/>
      <c r="XCM1168" s="86"/>
      <c r="XCN1168" s="86"/>
      <c r="XCO1168" s="86"/>
      <c r="XCP1168" s="86"/>
      <c r="XCQ1168" s="86"/>
      <c r="XCR1168" s="86"/>
      <c r="XCS1168" s="86"/>
      <c r="XCT1168" s="86"/>
      <c r="XCU1168" s="86"/>
      <c r="XCV1168" s="86"/>
      <c r="XCW1168" s="86"/>
      <c r="XCX1168" s="86"/>
      <c r="XCY1168" s="86"/>
      <c r="XCZ1168" s="86"/>
      <c r="XDA1168" s="86"/>
      <c r="XDB1168" s="86"/>
      <c r="XDC1168" s="86"/>
      <c r="XDD1168" s="86"/>
      <c r="XDE1168" s="86"/>
      <c r="XDF1168" s="86"/>
      <c r="XDG1168" s="86"/>
      <c r="XDH1168" s="86"/>
      <c r="XDI1168" s="86"/>
      <c r="XDJ1168" s="86"/>
      <c r="XDK1168" s="86"/>
      <c r="XDL1168" s="86"/>
      <c r="XDM1168" s="86"/>
      <c r="XDN1168" s="86"/>
      <c r="XDO1168" s="86"/>
      <c r="XDP1168" s="86"/>
      <c r="XDQ1168" s="86"/>
      <c r="XDR1168" s="86"/>
      <c r="XDS1168" s="86"/>
      <c r="XDT1168" s="86"/>
      <c r="XDU1168" s="86"/>
      <c r="XDV1168" s="86"/>
      <c r="XDW1168" s="86"/>
      <c r="XDX1168" s="86"/>
      <c r="XDY1168" s="86"/>
      <c r="XDZ1168" s="86"/>
      <c r="XEA1168" s="86"/>
      <c r="XEB1168" s="86"/>
      <c r="XEC1168" s="86"/>
      <c r="XED1168" s="86"/>
      <c r="XEE1168" s="86"/>
      <c r="XEF1168" s="86"/>
      <c r="XEG1168" s="86"/>
      <c r="XEH1168" s="86"/>
      <c r="XEI1168" s="86"/>
      <c r="XEJ1168" s="86"/>
      <c r="XEK1168" s="86"/>
      <c r="XEL1168" s="86"/>
      <c r="XEM1168" s="86"/>
      <c r="XEN1168" s="86"/>
      <c r="XEO1168" s="86"/>
      <c r="XEP1168" s="86"/>
      <c r="XEQ1168" s="86"/>
      <c r="XER1168" s="86"/>
      <c r="XES1168" s="86"/>
      <c r="XET1168" s="86"/>
      <c r="XEU1168" s="86"/>
      <c r="XEV1168" s="86"/>
      <c r="XEW1168" s="86"/>
      <c r="XEX1168" s="86"/>
      <c r="XEY1168" s="86"/>
      <c r="XEZ1168" s="86"/>
      <c r="XFA1168" s="86"/>
      <c r="XFB1168" s="86"/>
      <c r="XFC1168" s="86"/>
      <c r="XFD1168" s="86"/>
    </row>
    <row r="1169" spans="1:16384" ht="13.5" customHeight="1" x14ac:dyDescent="0.25">
      <c r="A1169" s="81">
        <v>31231313</v>
      </c>
      <c r="B1169" s="69" t="str">
        <f t="shared" ca="1" si="40"/>
        <v>Tubería de plástico</v>
      </c>
      <c r="C1169" s="81" t="s">
        <v>1449</v>
      </c>
      <c r="D1169" s="81">
        <v>100</v>
      </c>
      <c r="E1169" s="71">
        <v>600</v>
      </c>
      <c r="F1169" s="70">
        <f t="shared" ca="1" si="41"/>
        <v>60000</v>
      </c>
      <c r="G1169" s="45"/>
      <c r="H1169" s="86"/>
      <c r="I1169" s="86"/>
      <c r="J1169" s="86"/>
      <c r="K1169" s="86"/>
      <c r="L1169" s="86"/>
      <c r="M1169" s="86"/>
      <c r="N1169" s="86"/>
      <c r="O1169" s="86"/>
      <c r="P1169" s="86"/>
      <c r="Q1169" s="86"/>
      <c r="R1169" s="86"/>
      <c r="S1169" s="86"/>
      <c r="T1169" s="86"/>
      <c r="U1169" s="86"/>
      <c r="V1169" s="86"/>
      <c r="W1169" s="86"/>
      <c r="X1169" s="86"/>
      <c r="Y1169" s="86"/>
      <c r="Z1169" s="86"/>
      <c r="AA1169" s="86"/>
      <c r="AB1169" s="86"/>
      <c r="AC1169" s="86"/>
      <c r="AD1169" s="86"/>
      <c r="AE1169" s="86"/>
      <c r="AF1169" s="86"/>
      <c r="AG1169" s="86"/>
      <c r="AH1169" s="86"/>
      <c r="AI1169" s="86"/>
      <c r="AJ1169" s="86"/>
      <c r="AK1169" s="86"/>
      <c r="AL1169" s="86"/>
      <c r="AM1169" s="86"/>
      <c r="AN1169" s="86"/>
      <c r="AO1169" s="86"/>
      <c r="AP1169" s="86"/>
      <c r="AQ1169" s="86"/>
      <c r="AR1169" s="86"/>
      <c r="AS1169" s="86"/>
      <c r="AT1169" s="86"/>
      <c r="AU1169" s="86"/>
      <c r="AV1169" s="86"/>
      <c r="AW1169" s="86"/>
      <c r="AX1169" s="86"/>
      <c r="AY1169" s="86"/>
      <c r="AZ1169" s="86"/>
      <c r="BA1169" s="86"/>
      <c r="BB1169" s="86"/>
      <c r="BC1169" s="86"/>
      <c r="BD1169" s="86"/>
      <c r="BE1169" s="86"/>
      <c r="BF1169" s="86"/>
      <c r="BG1169" s="86"/>
      <c r="BH1169" s="86"/>
      <c r="BI1169" s="86"/>
      <c r="BJ1169" s="86"/>
      <c r="BK1169" s="86"/>
      <c r="BL1169" s="86"/>
      <c r="BM1169" s="86"/>
      <c r="BN1169" s="86"/>
      <c r="BO1169" s="86"/>
      <c r="BP1169" s="86"/>
      <c r="BQ1169" s="86"/>
      <c r="BR1169" s="86"/>
      <c r="BS1169" s="86"/>
      <c r="BT1169" s="86"/>
      <c r="BU1169" s="86"/>
      <c r="BV1169" s="86"/>
      <c r="BW1169" s="86"/>
      <c r="BX1169" s="86"/>
      <c r="BY1169" s="86"/>
      <c r="BZ1169" s="86"/>
      <c r="CA1169" s="86"/>
      <c r="CB1169" s="86"/>
      <c r="CC1169" s="86"/>
      <c r="CD1169" s="86"/>
      <c r="CE1169" s="86"/>
      <c r="CF1169" s="86"/>
      <c r="CG1169" s="86"/>
      <c r="CH1169" s="86"/>
      <c r="CI1169" s="86"/>
      <c r="CJ1169" s="86"/>
      <c r="CK1169" s="86"/>
      <c r="CL1169" s="86"/>
      <c r="CM1169" s="86"/>
      <c r="CN1169" s="86"/>
      <c r="CO1169" s="86"/>
      <c r="CP1169" s="86"/>
      <c r="CQ1169" s="86"/>
      <c r="CR1169" s="86"/>
      <c r="CS1169" s="86"/>
      <c r="CT1169" s="86"/>
      <c r="CU1169" s="86"/>
      <c r="CV1169" s="86"/>
      <c r="CW1169" s="86"/>
      <c r="CX1169" s="86"/>
      <c r="CY1169" s="86"/>
      <c r="CZ1169" s="86"/>
      <c r="DA1169" s="86"/>
      <c r="DB1169" s="86"/>
      <c r="DC1169" s="86"/>
      <c r="DD1169" s="86"/>
      <c r="DE1169" s="86"/>
      <c r="DF1169" s="86"/>
      <c r="DG1169" s="86"/>
      <c r="DH1169" s="86"/>
      <c r="DI1169" s="86"/>
      <c r="DJ1169" s="86"/>
      <c r="DK1169" s="86"/>
      <c r="DL1169" s="86"/>
      <c r="DM1169" s="86"/>
      <c r="DN1169" s="86"/>
      <c r="DO1169" s="86"/>
      <c r="DP1169" s="86"/>
      <c r="DQ1169" s="86"/>
      <c r="DR1169" s="86"/>
      <c r="DS1169" s="86"/>
      <c r="DT1169" s="86"/>
      <c r="DU1169" s="86"/>
      <c r="DV1169" s="86"/>
      <c r="DW1169" s="86"/>
      <c r="DX1169" s="86"/>
      <c r="DY1169" s="86"/>
      <c r="DZ1169" s="86"/>
      <c r="EA1169" s="86"/>
      <c r="EB1169" s="86"/>
      <c r="EC1169" s="86"/>
      <c r="ED1169" s="86"/>
      <c r="EE1169" s="86"/>
      <c r="EF1169" s="86"/>
      <c r="EG1169" s="86"/>
      <c r="EH1169" s="86"/>
      <c r="EI1169" s="86"/>
      <c r="EJ1169" s="86"/>
      <c r="EK1169" s="86"/>
      <c r="EL1169" s="86"/>
      <c r="EM1169" s="86"/>
      <c r="EN1169" s="86"/>
      <c r="EO1169" s="86"/>
      <c r="EP1169" s="86"/>
      <c r="EQ1169" s="86"/>
      <c r="ER1169" s="86"/>
      <c r="ES1169" s="86"/>
      <c r="ET1169" s="86"/>
      <c r="EU1169" s="86"/>
      <c r="EV1169" s="86"/>
      <c r="EW1169" s="86"/>
      <c r="EX1169" s="86"/>
      <c r="EY1169" s="86"/>
      <c r="EZ1169" s="86"/>
      <c r="FA1169" s="86"/>
      <c r="FB1169" s="86"/>
      <c r="FC1169" s="86"/>
      <c r="FD1169" s="86"/>
      <c r="FE1169" s="86"/>
      <c r="FF1169" s="86"/>
      <c r="FG1169" s="86"/>
      <c r="FH1169" s="86"/>
      <c r="FI1169" s="86"/>
      <c r="FJ1169" s="86"/>
      <c r="FK1169" s="86"/>
      <c r="FL1169" s="86"/>
      <c r="FM1169" s="86"/>
      <c r="FN1169" s="86"/>
      <c r="FO1169" s="86"/>
      <c r="FP1169" s="86"/>
      <c r="FQ1169" s="86"/>
      <c r="FR1169" s="86"/>
      <c r="FS1169" s="86"/>
      <c r="FT1169" s="86"/>
      <c r="FU1169" s="86"/>
      <c r="FV1169" s="86"/>
      <c r="FW1169" s="86"/>
      <c r="FX1169" s="86"/>
      <c r="FY1169" s="86"/>
      <c r="FZ1169" s="86"/>
      <c r="GA1169" s="86"/>
      <c r="GB1169" s="86"/>
      <c r="GC1169" s="86"/>
      <c r="GD1169" s="86"/>
      <c r="GE1169" s="86"/>
      <c r="GF1169" s="86"/>
      <c r="GG1169" s="86"/>
      <c r="GH1169" s="86"/>
      <c r="GI1169" s="86"/>
      <c r="GJ1169" s="86"/>
      <c r="GK1169" s="86"/>
      <c r="GL1169" s="86"/>
      <c r="GM1169" s="86"/>
      <c r="GN1169" s="86"/>
      <c r="GO1169" s="86"/>
      <c r="GP1169" s="86"/>
      <c r="GQ1169" s="86"/>
      <c r="GR1169" s="86"/>
      <c r="GS1169" s="86"/>
      <c r="GT1169" s="86"/>
      <c r="GU1169" s="86"/>
      <c r="GV1169" s="86"/>
      <c r="GW1169" s="86"/>
      <c r="GX1169" s="86"/>
      <c r="GY1169" s="86"/>
      <c r="GZ1169" s="86"/>
      <c r="HA1169" s="86"/>
      <c r="HB1169" s="86"/>
      <c r="HC1169" s="86"/>
      <c r="HD1169" s="86"/>
      <c r="HE1169" s="86"/>
      <c r="HF1169" s="86"/>
      <c r="HG1169" s="86"/>
      <c r="HH1169" s="86"/>
      <c r="HI1169" s="86"/>
      <c r="HJ1169" s="86"/>
      <c r="HK1169" s="86"/>
      <c r="HL1169" s="86"/>
      <c r="HM1169" s="86"/>
      <c r="HN1169" s="86"/>
      <c r="HO1169" s="86"/>
      <c r="HP1169" s="86"/>
      <c r="HQ1169" s="86"/>
      <c r="HR1169" s="86"/>
      <c r="HS1169" s="86"/>
      <c r="HT1169" s="86"/>
      <c r="HU1169" s="86"/>
      <c r="HV1169" s="86"/>
      <c r="HW1169" s="86"/>
      <c r="HX1169" s="86"/>
      <c r="HY1169" s="86"/>
      <c r="HZ1169" s="86"/>
      <c r="IA1169" s="86"/>
      <c r="IB1169" s="86"/>
      <c r="IC1169" s="86"/>
      <c r="ID1169" s="86"/>
      <c r="IE1169" s="86"/>
      <c r="IF1169" s="86"/>
      <c r="IG1169" s="86"/>
      <c r="IH1169" s="86"/>
      <c r="II1169" s="86"/>
      <c r="IJ1169" s="86"/>
      <c r="IK1169" s="86"/>
      <c r="IL1169" s="86"/>
      <c r="IM1169" s="86"/>
      <c r="IN1169" s="86"/>
      <c r="IO1169" s="86"/>
      <c r="IP1169" s="86"/>
      <c r="IQ1169" s="86"/>
      <c r="IR1169" s="86"/>
      <c r="IS1169" s="86"/>
      <c r="IT1169" s="86"/>
      <c r="IU1169" s="86"/>
      <c r="IV1169" s="86"/>
      <c r="IW1169" s="86"/>
      <c r="IX1169" s="86"/>
      <c r="IY1169" s="86"/>
      <c r="IZ1169" s="86"/>
      <c r="JA1169" s="86"/>
      <c r="JB1169" s="86"/>
      <c r="JC1169" s="86"/>
      <c r="JD1169" s="86"/>
      <c r="JE1169" s="86"/>
      <c r="JF1169" s="86"/>
      <c r="JG1169" s="86"/>
      <c r="JH1169" s="86"/>
      <c r="JI1169" s="86"/>
      <c r="JJ1169" s="86"/>
      <c r="JK1169" s="86"/>
      <c r="JL1169" s="86"/>
      <c r="JM1169" s="86"/>
      <c r="JN1169" s="86"/>
      <c r="JO1169" s="86"/>
      <c r="JP1169" s="86"/>
      <c r="JQ1169" s="86"/>
      <c r="JR1169" s="86"/>
      <c r="JS1169" s="86"/>
      <c r="JT1169" s="86"/>
      <c r="JU1169" s="86"/>
      <c r="JV1169" s="86"/>
      <c r="JW1169" s="86"/>
      <c r="JX1169" s="86"/>
      <c r="JY1169" s="86"/>
      <c r="JZ1169" s="86"/>
      <c r="KA1169" s="86"/>
      <c r="KB1169" s="86"/>
      <c r="KC1169" s="86"/>
      <c r="KD1169" s="86"/>
      <c r="KE1169" s="86"/>
      <c r="KF1169" s="86"/>
      <c r="KG1169" s="86"/>
      <c r="KH1169" s="86"/>
      <c r="KI1169" s="86"/>
      <c r="KJ1169" s="86"/>
      <c r="KK1169" s="86"/>
      <c r="KL1169" s="86"/>
      <c r="KM1169" s="86"/>
      <c r="KN1169" s="86"/>
      <c r="KO1169" s="86"/>
      <c r="KP1169" s="86"/>
      <c r="KQ1169" s="86"/>
      <c r="KR1169" s="86"/>
      <c r="KS1169" s="86"/>
      <c r="KT1169" s="86"/>
      <c r="KU1169" s="86"/>
      <c r="KV1169" s="86"/>
      <c r="KW1169" s="86"/>
      <c r="KX1169" s="86"/>
      <c r="KY1169" s="86"/>
      <c r="KZ1169" s="86"/>
      <c r="LA1169" s="86"/>
      <c r="LB1169" s="86"/>
      <c r="LC1169" s="86"/>
      <c r="LD1169" s="86"/>
      <c r="LE1169" s="86"/>
      <c r="LF1169" s="86"/>
      <c r="LG1169" s="86"/>
      <c r="LH1169" s="86"/>
      <c r="LI1169" s="86"/>
      <c r="LJ1169" s="86"/>
      <c r="LK1169" s="86"/>
      <c r="LL1169" s="86"/>
      <c r="LM1169" s="86"/>
      <c r="LN1169" s="86"/>
      <c r="LO1169" s="86"/>
      <c r="LP1169" s="86"/>
      <c r="LQ1169" s="86"/>
      <c r="LR1169" s="86"/>
      <c r="LS1169" s="86"/>
      <c r="LT1169" s="86"/>
      <c r="LU1169" s="86"/>
      <c r="LV1169" s="86"/>
      <c r="LW1169" s="86"/>
      <c r="LX1169" s="86"/>
      <c r="LY1169" s="86"/>
      <c r="LZ1169" s="86"/>
      <c r="MA1169" s="86"/>
      <c r="MB1169" s="86"/>
      <c r="MC1169" s="86"/>
      <c r="MD1169" s="86"/>
      <c r="ME1169" s="86"/>
      <c r="MF1169" s="86"/>
      <c r="MG1169" s="86"/>
      <c r="MH1169" s="86"/>
      <c r="MI1169" s="86"/>
      <c r="MJ1169" s="86"/>
      <c r="MK1169" s="86"/>
      <c r="ML1169" s="86"/>
      <c r="MM1169" s="86"/>
      <c r="MN1169" s="86"/>
      <c r="MO1169" s="86"/>
      <c r="MP1169" s="86"/>
      <c r="MQ1169" s="86"/>
      <c r="MR1169" s="86"/>
      <c r="MS1169" s="86"/>
      <c r="MT1169" s="86"/>
      <c r="MU1169" s="86"/>
      <c r="MV1169" s="86"/>
      <c r="MW1169" s="86"/>
      <c r="MX1169" s="86"/>
      <c r="MY1169" s="86"/>
      <c r="MZ1169" s="86"/>
      <c r="NA1169" s="86"/>
      <c r="NB1169" s="86"/>
      <c r="NC1169" s="86"/>
      <c r="ND1169" s="86"/>
      <c r="NE1169" s="86"/>
      <c r="NF1169" s="86"/>
      <c r="NG1169" s="86"/>
      <c r="NH1169" s="86"/>
      <c r="NI1169" s="86"/>
      <c r="NJ1169" s="86"/>
      <c r="NK1169" s="86"/>
      <c r="NL1169" s="86"/>
      <c r="NM1169" s="86"/>
      <c r="NN1169" s="86"/>
      <c r="NO1169" s="86"/>
      <c r="NP1169" s="86"/>
      <c r="NQ1169" s="86"/>
      <c r="NR1169" s="86"/>
      <c r="NS1169" s="86"/>
      <c r="NT1169" s="86"/>
      <c r="NU1169" s="86"/>
      <c r="NV1169" s="86"/>
      <c r="NW1169" s="86"/>
      <c r="NX1169" s="86"/>
      <c r="NY1169" s="86"/>
      <c r="NZ1169" s="86"/>
      <c r="OA1169" s="86"/>
      <c r="OB1169" s="86"/>
      <c r="OC1169" s="86"/>
      <c r="OD1169" s="86"/>
      <c r="OE1169" s="86"/>
      <c r="OF1169" s="86"/>
      <c r="OG1169" s="86"/>
      <c r="OH1169" s="86"/>
      <c r="OI1169" s="86"/>
      <c r="OJ1169" s="86"/>
      <c r="OK1169" s="86"/>
      <c r="OL1169" s="86"/>
      <c r="OM1169" s="86"/>
      <c r="ON1169" s="86"/>
      <c r="OO1169" s="86"/>
      <c r="OP1169" s="86"/>
      <c r="OQ1169" s="86"/>
      <c r="OR1169" s="86"/>
      <c r="OS1169" s="86"/>
      <c r="OT1169" s="86"/>
      <c r="OU1169" s="86"/>
      <c r="OV1169" s="86"/>
      <c r="OW1169" s="86"/>
      <c r="OX1169" s="86"/>
      <c r="OY1169" s="86"/>
      <c r="OZ1169" s="86"/>
      <c r="PA1169" s="86"/>
      <c r="PB1169" s="86"/>
      <c r="PC1169" s="86"/>
      <c r="PD1169" s="86"/>
      <c r="PE1169" s="86"/>
      <c r="PF1169" s="86"/>
      <c r="PG1169" s="86"/>
      <c r="PH1169" s="86"/>
      <c r="PI1169" s="86"/>
      <c r="PJ1169" s="86"/>
      <c r="PK1169" s="86"/>
      <c r="PL1169" s="86"/>
      <c r="PM1169" s="86"/>
      <c r="PN1169" s="86"/>
      <c r="PO1169" s="86"/>
      <c r="PP1169" s="86"/>
      <c r="PQ1169" s="86"/>
      <c r="PR1169" s="86"/>
      <c r="PS1169" s="86"/>
      <c r="PT1169" s="86"/>
      <c r="PU1169" s="86"/>
      <c r="PV1169" s="86"/>
      <c r="PW1169" s="86"/>
      <c r="PX1169" s="86"/>
      <c r="PY1169" s="86"/>
      <c r="PZ1169" s="86"/>
      <c r="QA1169" s="86"/>
      <c r="QB1169" s="86"/>
      <c r="QC1169" s="86"/>
      <c r="QD1169" s="86"/>
      <c r="QE1169" s="86"/>
      <c r="QF1169" s="86"/>
      <c r="QG1169" s="86"/>
      <c r="QH1169" s="86"/>
      <c r="QI1169" s="86"/>
      <c r="QJ1169" s="86"/>
      <c r="QK1169" s="86"/>
      <c r="QL1169" s="86"/>
      <c r="QM1169" s="86"/>
      <c r="QN1169" s="86"/>
      <c r="QO1169" s="86"/>
      <c r="QP1169" s="86"/>
      <c r="QQ1169" s="86"/>
      <c r="QR1169" s="86"/>
      <c r="QS1169" s="86"/>
      <c r="QT1169" s="86"/>
      <c r="QU1169" s="86"/>
      <c r="QV1169" s="86"/>
      <c r="QW1169" s="86"/>
      <c r="QX1169" s="86"/>
      <c r="QY1169" s="86"/>
      <c r="QZ1169" s="86"/>
      <c r="RA1169" s="86"/>
      <c r="RB1169" s="86"/>
      <c r="RC1169" s="86"/>
      <c r="RD1169" s="86"/>
      <c r="RE1169" s="86"/>
      <c r="RF1169" s="86"/>
      <c r="RG1169" s="86"/>
      <c r="RH1169" s="86"/>
      <c r="RI1169" s="86"/>
      <c r="RJ1169" s="86"/>
      <c r="RK1169" s="86"/>
      <c r="RL1169" s="86"/>
      <c r="RM1169" s="86"/>
      <c r="RN1169" s="86"/>
      <c r="RO1169" s="86"/>
      <c r="RP1169" s="86"/>
      <c r="RQ1169" s="86"/>
      <c r="RR1169" s="86"/>
      <c r="RS1169" s="86"/>
      <c r="RT1169" s="86"/>
      <c r="RU1169" s="86"/>
      <c r="RV1169" s="86"/>
      <c r="RW1169" s="86"/>
      <c r="RX1169" s="86"/>
      <c r="RY1169" s="86"/>
      <c r="RZ1169" s="86"/>
      <c r="SA1169" s="86"/>
      <c r="SB1169" s="86"/>
      <c r="SC1169" s="86"/>
      <c r="SD1169" s="86"/>
      <c r="SE1169" s="86"/>
      <c r="SF1169" s="86"/>
      <c r="SG1169" s="86"/>
      <c r="SH1169" s="86"/>
      <c r="SI1169" s="86"/>
      <c r="SJ1169" s="86"/>
      <c r="SK1169" s="86"/>
      <c r="SL1169" s="86"/>
      <c r="SM1169" s="86"/>
      <c r="SN1169" s="86"/>
      <c r="SO1169" s="86"/>
      <c r="SP1169" s="86"/>
      <c r="SQ1169" s="86"/>
      <c r="SR1169" s="86"/>
      <c r="SS1169" s="86"/>
      <c r="ST1169" s="86"/>
      <c r="SU1169" s="86"/>
      <c r="SV1169" s="86"/>
      <c r="SW1169" s="86"/>
      <c r="SX1169" s="86"/>
      <c r="SY1169" s="86"/>
      <c r="SZ1169" s="86"/>
      <c r="TA1169" s="86"/>
      <c r="TB1169" s="86"/>
      <c r="TC1169" s="86"/>
      <c r="TD1169" s="86"/>
      <c r="TE1169" s="86"/>
      <c r="TF1169" s="86"/>
      <c r="TG1169" s="86"/>
      <c r="TH1169" s="86"/>
      <c r="TI1169" s="86"/>
      <c r="TJ1169" s="86"/>
      <c r="TK1169" s="86"/>
      <c r="TL1169" s="86"/>
      <c r="TM1169" s="86"/>
      <c r="TN1169" s="86"/>
      <c r="TO1169" s="86"/>
      <c r="TP1169" s="86"/>
      <c r="TQ1169" s="86"/>
      <c r="TR1169" s="86"/>
      <c r="TS1169" s="86"/>
      <c r="TT1169" s="86"/>
      <c r="TU1169" s="86"/>
      <c r="TV1169" s="86"/>
      <c r="TW1169" s="86"/>
      <c r="TX1169" s="86"/>
      <c r="TY1169" s="86"/>
      <c r="TZ1169" s="86"/>
      <c r="UA1169" s="86"/>
      <c r="UB1169" s="86"/>
      <c r="UC1169" s="86"/>
      <c r="UD1169" s="86"/>
      <c r="UE1169" s="86"/>
      <c r="UF1169" s="86"/>
      <c r="UG1169" s="86"/>
      <c r="UH1169" s="86"/>
      <c r="UI1169" s="86"/>
      <c r="UJ1169" s="86"/>
      <c r="UK1169" s="86"/>
      <c r="UL1169" s="86"/>
      <c r="UM1169" s="86"/>
      <c r="UN1169" s="86"/>
      <c r="UO1169" s="86"/>
      <c r="UP1169" s="86"/>
      <c r="UQ1169" s="86"/>
      <c r="UR1169" s="86"/>
      <c r="US1169" s="86"/>
      <c r="UT1169" s="86"/>
      <c r="UU1169" s="86"/>
      <c r="UV1169" s="86"/>
      <c r="UW1169" s="86"/>
      <c r="UX1169" s="86"/>
      <c r="UY1169" s="86"/>
      <c r="UZ1169" s="86"/>
      <c r="VA1169" s="86"/>
      <c r="VB1169" s="86"/>
      <c r="VC1169" s="86"/>
      <c r="VD1169" s="86"/>
      <c r="VE1169" s="86"/>
      <c r="VF1169" s="86"/>
      <c r="VG1169" s="86"/>
      <c r="VH1169" s="86"/>
      <c r="VI1169" s="86"/>
      <c r="VJ1169" s="86"/>
      <c r="VK1169" s="86"/>
      <c r="VL1169" s="86"/>
      <c r="VM1169" s="86"/>
      <c r="VN1169" s="86"/>
      <c r="VO1169" s="86"/>
      <c r="VP1169" s="86"/>
      <c r="VQ1169" s="86"/>
      <c r="VR1169" s="86"/>
      <c r="VS1169" s="86"/>
      <c r="VT1169" s="86"/>
      <c r="VU1169" s="86"/>
      <c r="VV1169" s="86"/>
      <c r="VW1169" s="86"/>
      <c r="VX1169" s="86"/>
      <c r="VY1169" s="86"/>
      <c r="VZ1169" s="86"/>
      <c r="WA1169" s="86"/>
      <c r="WB1169" s="86"/>
      <c r="WC1169" s="86"/>
      <c r="WD1169" s="86"/>
      <c r="WE1169" s="86"/>
      <c r="WF1169" s="86"/>
      <c r="WG1169" s="86"/>
      <c r="WH1169" s="86"/>
      <c r="WI1169" s="86"/>
      <c r="WJ1169" s="86"/>
      <c r="WK1169" s="86"/>
      <c r="WL1169" s="86"/>
      <c r="WM1169" s="86"/>
      <c r="WN1169" s="86"/>
      <c r="WO1169" s="86"/>
      <c r="WP1169" s="86"/>
      <c r="WQ1169" s="86"/>
      <c r="WR1169" s="86"/>
      <c r="WS1169" s="86"/>
      <c r="WT1169" s="86"/>
      <c r="WU1169" s="86"/>
      <c r="WV1169" s="86"/>
      <c r="WW1169" s="86"/>
      <c r="WX1169" s="86"/>
      <c r="WY1169" s="86"/>
      <c r="WZ1169" s="86"/>
      <c r="XA1169" s="86"/>
      <c r="XB1169" s="86"/>
      <c r="XC1169" s="86"/>
      <c r="XD1169" s="86"/>
      <c r="XE1169" s="86"/>
      <c r="XF1169" s="86"/>
      <c r="XG1169" s="86"/>
      <c r="XH1169" s="86"/>
      <c r="XI1169" s="86"/>
      <c r="XJ1169" s="86"/>
      <c r="XK1169" s="86"/>
      <c r="XL1169" s="86"/>
      <c r="XM1169" s="86"/>
      <c r="XN1169" s="86"/>
      <c r="XO1169" s="86"/>
      <c r="XP1169" s="86"/>
      <c r="XQ1169" s="86"/>
      <c r="XR1169" s="86"/>
      <c r="XS1169" s="86"/>
      <c r="XT1169" s="86"/>
      <c r="XU1169" s="86"/>
      <c r="XV1169" s="86"/>
      <c r="XW1169" s="86"/>
      <c r="XX1169" s="86"/>
      <c r="XY1169" s="86"/>
      <c r="XZ1169" s="86"/>
      <c r="YA1169" s="86"/>
      <c r="YB1169" s="86"/>
      <c r="YC1169" s="86"/>
      <c r="YD1169" s="86"/>
      <c r="YE1169" s="86"/>
      <c r="YF1169" s="86"/>
      <c r="YG1169" s="86"/>
      <c r="YH1169" s="86"/>
      <c r="YI1169" s="86"/>
      <c r="YJ1169" s="86"/>
      <c r="YK1169" s="86"/>
      <c r="YL1169" s="86"/>
      <c r="YM1169" s="86"/>
      <c r="YN1169" s="86"/>
      <c r="YO1169" s="86"/>
      <c r="YP1169" s="86"/>
      <c r="YQ1169" s="86"/>
      <c r="YR1169" s="86"/>
      <c r="YS1169" s="86"/>
      <c r="YT1169" s="86"/>
      <c r="YU1169" s="86"/>
      <c r="YV1169" s="86"/>
      <c r="YW1169" s="86"/>
      <c r="YX1169" s="86"/>
      <c r="YY1169" s="86"/>
      <c r="YZ1169" s="86"/>
      <c r="ZA1169" s="86"/>
      <c r="ZB1169" s="86"/>
      <c r="ZC1169" s="86"/>
      <c r="ZD1169" s="86"/>
      <c r="ZE1169" s="86"/>
      <c r="ZF1169" s="86"/>
      <c r="ZG1169" s="86"/>
      <c r="ZH1169" s="86"/>
      <c r="ZI1169" s="86"/>
      <c r="ZJ1169" s="86"/>
      <c r="ZK1169" s="86"/>
      <c r="ZL1169" s="86"/>
      <c r="ZM1169" s="86"/>
      <c r="ZN1169" s="86"/>
      <c r="ZO1169" s="86"/>
      <c r="ZP1169" s="86"/>
      <c r="ZQ1169" s="86"/>
      <c r="ZR1169" s="86"/>
      <c r="ZS1169" s="86"/>
      <c r="ZT1169" s="86"/>
      <c r="ZU1169" s="86"/>
      <c r="ZV1169" s="86"/>
      <c r="ZW1169" s="86"/>
      <c r="ZX1169" s="86"/>
      <c r="ZY1169" s="86"/>
      <c r="ZZ1169" s="86"/>
      <c r="AAA1169" s="86"/>
      <c r="AAB1169" s="86"/>
      <c r="AAC1169" s="86"/>
      <c r="AAD1169" s="86"/>
      <c r="AAE1169" s="86"/>
      <c r="AAF1169" s="86"/>
      <c r="AAG1169" s="86"/>
      <c r="AAH1169" s="86"/>
      <c r="AAI1169" s="86"/>
      <c r="AAJ1169" s="86"/>
      <c r="AAK1169" s="86"/>
      <c r="AAL1169" s="86"/>
      <c r="AAM1169" s="86"/>
      <c r="AAN1169" s="86"/>
      <c r="AAO1169" s="86"/>
      <c r="AAP1169" s="86"/>
      <c r="AAQ1169" s="86"/>
      <c r="AAR1169" s="86"/>
      <c r="AAS1169" s="86"/>
      <c r="AAT1169" s="86"/>
      <c r="AAU1169" s="86"/>
      <c r="AAV1169" s="86"/>
      <c r="AAW1169" s="86"/>
      <c r="AAX1169" s="86"/>
      <c r="AAY1169" s="86"/>
      <c r="AAZ1169" s="86"/>
      <c r="ABA1169" s="86"/>
      <c r="ABB1169" s="86"/>
      <c r="ABC1169" s="86"/>
      <c r="ABD1169" s="86"/>
      <c r="ABE1169" s="86"/>
      <c r="ABF1169" s="86"/>
      <c r="ABG1169" s="86"/>
      <c r="ABH1169" s="86"/>
      <c r="ABI1169" s="86"/>
      <c r="ABJ1169" s="86"/>
      <c r="ABK1169" s="86"/>
      <c r="ABL1169" s="86"/>
      <c r="ABM1169" s="86"/>
      <c r="ABN1169" s="86"/>
      <c r="ABO1169" s="86"/>
      <c r="ABP1169" s="86"/>
      <c r="ABQ1169" s="86"/>
      <c r="ABR1169" s="86"/>
      <c r="ABS1169" s="86"/>
      <c r="ABT1169" s="86"/>
      <c r="ABU1169" s="86"/>
      <c r="ABV1169" s="86"/>
      <c r="ABW1169" s="86"/>
      <c r="ABX1169" s="86"/>
      <c r="ABY1169" s="86"/>
      <c r="ABZ1169" s="86"/>
      <c r="ACA1169" s="86"/>
      <c r="ACB1169" s="86"/>
      <c r="ACC1169" s="86"/>
      <c r="ACD1169" s="86"/>
      <c r="ACE1169" s="86"/>
      <c r="ACF1169" s="86"/>
      <c r="ACG1169" s="86"/>
      <c r="ACH1169" s="86"/>
      <c r="ACI1169" s="86"/>
      <c r="ACJ1169" s="86"/>
      <c r="ACK1169" s="86"/>
      <c r="ACL1169" s="86"/>
      <c r="ACM1169" s="86"/>
      <c r="ACN1169" s="86"/>
      <c r="ACO1169" s="86"/>
      <c r="ACP1169" s="86"/>
      <c r="ACQ1169" s="86"/>
      <c r="ACR1169" s="86"/>
      <c r="ACS1169" s="86"/>
      <c r="ACT1169" s="86"/>
      <c r="ACU1169" s="86"/>
      <c r="ACV1169" s="86"/>
      <c r="ACW1169" s="86"/>
      <c r="ACX1169" s="86"/>
      <c r="ACY1169" s="86"/>
      <c r="ACZ1169" s="86"/>
      <c r="ADA1169" s="86"/>
      <c r="ADB1169" s="86"/>
      <c r="ADC1169" s="86"/>
      <c r="ADD1169" s="86"/>
      <c r="ADE1169" s="86"/>
      <c r="ADF1169" s="86"/>
      <c r="ADG1169" s="86"/>
      <c r="ADH1169" s="86"/>
      <c r="ADI1169" s="86"/>
      <c r="ADJ1169" s="86"/>
      <c r="ADK1169" s="86"/>
      <c r="ADL1169" s="86"/>
      <c r="ADM1169" s="86"/>
      <c r="ADN1169" s="86"/>
      <c r="ADO1169" s="86"/>
      <c r="ADP1169" s="86"/>
      <c r="ADQ1169" s="86"/>
      <c r="ADR1169" s="86"/>
      <c r="ADS1169" s="86"/>
      <c r="ADT1169" s="86"/>
      <c r="ADU1169" s="86"/>
      <c r="ADV1169" s="86"/>
      <c r="ADW1169" s="86"/>
      <c r="ADX1169" s="86"/>
      <c r="ADY1169" s="86"/>
      <c r="ADZ1169" s="86"/>
      <c r="AEA1169" s="86"/>
      <c r="AEB1169" s="86"/>
      <c r="AEC1169" s="86"/>
      <c r="AED1169" s="86"/>
      <c r="AEE1169" s="86"/>
      <c r="AEF1169" s="86"/>
      <c r="AEG1169" s="86"/>
      <c r="AEH1169" s="86"/>
      <c r="AEI1169" s="86"/>
      <c r="AEJ1169" s="86"/>
      <c r="AEK1169" s="86"/>
      <c r="AEL1169" s="86"/>
      <c r="AEM1169" s="86"/>
      <c r="AEN1169" s="86"/>
      <c r="AEO1169" s="86"/>
      <c r="AEP1169" s="86"/>
      <c r="AEQ1169" s="86"/>
      <c r="AER1169" s="86"/>
      <c r="AES1169" s="86"/>
      <c r="AET1169" s="86"/>
      <c r="AEU1169" s="86"/>
      <c r="AEV1169" s="86"/>
      <c r="AEW1169" s="86"/>
      <c r="AEX1169" s="86"/>
      <c r="AEY1169" s="86"/>
      <c r="AEZ1169" s="86"/>
      <c r="AFA1169" s="86"/>
      <c r="AFB1169" s="86"/>
      <c r="AFC1169" s="86"/>
      <c r="AFD1169" s="86"/>
      <c r="AFE1169" s="86"/>
      <c r="AFF1169" s="86"/>
      <c r="AFG1169" s="86"/>
      <c r="AFH1169" s="86"/>
      <c r="AFI1169" s="86"/>
      <c r="AFJ1169" s="86"/>
      <c r="AFK1169" s="86"/>
      <c r="AFL1169" s="86"/>
      <c r="AFM1169" s="86"/>
      <c r="AFN1169" s="86"/>
      <c r="AFO1169" s="86"/>
      <c r="AFP1169" s="86"/>
      <c r="AFQ1169" s="86"/>
      <c r="AFR1169" s="86"/>
      <c r="AFS1169" s="86"/>
      <c r="AFT1169" s="86"/>
      <c r="AFU1169" s="86"/>
      <c r="AFV1169" s="86"/>
      <c r="AFW1169" s="86"/>
      <c r="AFX1169" s="86"/>
      <c r="AFY1169" s="86"/>
      <c r="AFZ1169" s="86"/>
      <c r="AGA1169" s="86"/>
      <c r="AGB1169" s="86"/>
      <c r="AGC1169" s="86"/>
      <c r="AGD1169" s="86"/>
      <c r="AGE1169" s="86"/>
      <c r="AGF1169" s="86"/>
      <c r="AGG1169" s="86"/>
      <c r="AGH1169" s="86"/>
      <c r="AGI1169" s="86"/>
      <c r="AGJ1169" s="86"/>
      <c r="AGK1169" s="86"/>
      <c r="AGL1169" s="86"/>
      <c r="AGM1169" s="86"/>
      <c r="AGN1169" s="86"/>
      <c r="AGO1169" s="86"/>
      <c r="AGP1169" s="86"/>
      <c r="AGQ1169" s="86"/>
      <c r="AGR1169" s="86"/>
      <c r="AGS1169" s="86"/>
      <c r="AGT1169" s="86"/>
      <c r="AGU1169" s="86"/>
      <c r="AGV1169" s="86"/>
      <c r="AGW1169" s="86"/>
      <c r="AGX1169" s="86"/>
      <c r="AGY1169" s="86"/>
      <c r="AGZ1169" s="86"/>
      <c r="AHA1169" s="86"/>
      <c r="AHB1169" s="86"/>
      <c r="AHC1169" s="86"/>
      <c r="AHD1169" s="86"/>
      <c r="AHE1169" s="86"/>
      <c r="AHF1169" s="86"/>
      <c r="AHG1169" s="86"/>
      <c r="AHH1169" s="86"/>
      <c r="AHI1169" s="86"/>
      <c r="AHJ1169" s="86"/>
      <c r="AHK1169" s="86"/>
      <c r="AHL1169" s="86"/>
      <c r="AHM1169" s="86"/>
      <c r="AHN1169" s="86"/>
      <c r="AHO1169" s="86"/>
      <c r="AHP1169" s="86"/>
      <c r="AHQ1169" s="86"/>
      <c r="AHR1169" s="86"/>
      <c r="AHS1169" s="86"/>
      <c r="AHT1169" s="86"/>
      <c r="AHU1169" s="86"/>
      <c r="AHV1169" s="86"/>
      <c r="AHW1169" s="86"/>
      <c r="AHX1169" s="86"/>
      <c r="AHY1169" s="86"/>
      <c r="AHZ1169" s="86"/>
      <c r="AIA1169" s="86"/>
      <c r="AIB1169" s="86"/>
      <c r="AIC1169" s="86"/>
      <c r="AID1169" s="86"/>
      <c r="AIE1169" s="86"/>
      <c r="AIF1169" s="86"/>
      <c r="AIG1169" s="86"/>
      <c r="AIH1169" s="86"/>
      <c r="AII1169" s="86"/>
      <c r="AIJ1169" s="86"/>
      <c r="AIK1169" s="86"/>
      <c r="AIL1169" s="86"/>
      <c r="AIM1169" s="86"/>
      <c r="AIN1169" s="86"/>
      <c r="AIO1169" s="86"/>
      <c r="AIP1169" s="86"/>
      <c r="AIQ1169" s="86"/>
      <c r="AIR1169" s="86"/>
      <c r="AIS1169" s="86"/>
      <c r="AIT1169" s="86"/>
      <c r="AIU1169" s="86"/>
      <c r="AIV1169" s="86"/>
      <c r="AIW1169" s="86"/>
      <c r="AIX1169" s="86"/>
      <c r="AIY1169" s="86"/>
      <c r="AIZ1169" s="86"/>
      <c r="AJA1169" s="86"/>
      <c r="AJB1169" s="86"/>
      <c r="AJC1169" s="86"/>
      <c r="AJD1169" s="86"/>
      <c r="AJE1169" s="86"/>
      <c r="AJF1169" s="86"/>
      <c r="AJG1169" s="86"/>
      <c r="AJH1169" s="86"/>
      <c r="AJI1169" s="86"/>
      <c r="AJJ1169" s="86"/>
      <c r="AJK1169" s="86"/>
      <c r="AJL1169" s="86"/>
      <c r="AJM1169" s="86"/>
      <c r="AJN1169" s="86"/>
      <c r="AJO1169" s="86"/>
      <c r="AJP1169" s="86"/>
      <c r="AJQ1169" s="86"/>
      <c r="AJR1169" s="86"/>
      <c r="AJS1169" s="86"/>
      <c r="AJT1169" s="86"/>
      <c r="AJU1169" s="86"/>
      <c r="AJV1169" s="86"/>
      <c r="AJW1169" s="86"/>
      <c r="AJX1169" s="86"/>
      <c r="AJY1169" s="86"/>
      <c r="AJZ1169" s="86"/>
      <c r="AKA1169" s="86"/>
      <c r="AKB1169" s="86"/>
      <c r="AKC1169" s="86"/>
      <c r="AKD1169" s="86"/>
      <c r="AKE1169" s="86"/>
      <c r="AKF1169" s="86"/>
      <c r="AKG1169" s="86"/>
      <c r="AKH1169" s="86"/>
      <c r="AKI1169" s="86"/>
      <c r="AKJ1169" s="86"/>
      <c r="AKK1169" s="86"/>
      <c r="AKL1169" s="86"/>
      <c r="AKM1169" s="86"/>
      <c r="AKN1169" s="86"/>
      <c r="AKO1169" s="86"/>
      <c r="AKP1169" s="86"/>
      <c r="AKQ1169" s="86"/>
      <c r="AKR1169" s="86"/>
      <c r="AKS1169" s="86"/>
      <c r="AKT1169" s="86"/>
      <c r="AKU1169" s="86"/>
      <c r="AKV1169" s="86"/>
      <c r="AKW1169" s="86"/>
      <c r="AKX1169" s="86"/>
      <c r="AKY1169" s="86"/>
      <c r="AKZ1169" s="86"/>
      <c r="ALA1169" s="86"/>
      <c r="ALB1169" s="86"/>
      <c r="ALC1169" s="86"/>
      <c r="ALD1169" s="86"/>
      <c r="ALE1169" s="86"/>
      <c r="ALF1169" s="86"/>
      <c r="ALG1169" s="86"/>
      <c r="ALH1169" s="86"/>
      <c r="ALI1169" s="86"/>
      <c r="ALJ1169" s="86"/>
      <c r="ALK1169" s="86"/>
      <c r="ALL1169" s="86"/>
      <c r="ALM1169" s="86"/>
      <c r="ALN1169" s="86"/>
      <c r="ALO1169" s="86"/>
      <c r="ALP1169" s="86"/>
      <c r="ALQ1169" s="86"/>
      <c r="ALR1169" s="86"/>
      <c r="ALS1169" s="86"/>
      <c r="ALT1169" s="86"/>
      <c r="ALU1169" s="86"/>
      <c r="ALV1169" s="86"/>
      <c r="ALW1169" s="86"/>
      <c r="ALX1169" s="86"/>
      <c r="ALY1169" s="86"/>
      <c r="ALZ1169" s="86"/>
      <c r="AMA1169" s="86"/>
      <c r="AMB1169" s="86"/>
      <c r="AMC1169" s="86"/>
      <c r="AMD1169" s="86"/>
      <c r="AME1169" s="86"/>
      <c r="AMF1169" s="86"/>
      <c r="AMG1169" s="86"/>
      <c r="AMH1169" s="86"/>
      <c r="AMI1169" s="86"/>
      <c r="AMJ1169" s="86"/>
      <c r="AMK1169" s="86"/>
      <c r="AML1169" s="86"/>
      <c r="AMM1169" s="86"/>
      <c r="AMN1169" s="86"/>
      <c r="AMO1169" s="86"/>
      <c r="AMP1169" s="86"/>
      <c r="AMQ1169" s="86"/>
      <c r="AMR1169" s="86"/>
      <c r="AMS1169" s="86"/>
      <c r="AMT1169" s="86"/>
      <c r="AMU1169" s="86"/>
      <c r="AMV1169" s="86"/>
      <c r="AMW1169" s="86"/>
      <c r="AMX1169" s="86"/>
      <c r="AMY1169" s="86"/>
      <c r="AMZ1169" s="86"/>
      <c r="ANA1169" s="86"/>
      <c r="ANB1169" s="86"/>
      <c r="ANC1169" s="86"/>
      <c r="AND1169" s="86"/>
      <c r="ANE1169" s="86"/>
      <c r="ANF1169" s="86"/>
      <c r="ANG1169" s="86"/>
      <c r="ANH1169" s="86"/>
      <c r="ANI1169" s="86"/>
      <c r="ANJ1169" s="86"/>
      <c r="ANK1169" s="86"/>
      <c r="ANL1169" s="86"/>
      <c r="ANM1169" s="86"/>
      <c r="ANN1169" s="86"/>
      <c r="ANO1169" s="86"/>
      <c r="ANP1169" s="86"/>
      <c r="ANQ1169" s="86"/>
      <c r="ANR1169" s="86"/>
      <c r="ANS1169" s="86"/>
      <c r="ANT1169" s="86"/>
      <c r="ANU1169" s="86"/>
      <c r="ANV1169" s="86"/>
      <c r="ANW1169" s="86"/>
      <c r="ANX1169" s="86"/>
      <c r="ANY1169" s="86"/>
      <c r="ANZ1169" s="86"/>
      <c r="AOA1169" s="86"/>
      <c r="AOB1169" s="86"/>
      <c r="AOC1169" s="86"/>
      <c r="AOD1169" s="86"/>
      <c r="AOE1169" s="86"/>
      <c r="AOF1169" s="86"/>
      <c r="AOG1169" s="86"/>
      <c r="AOH1169" s="86"/>
      <c r="AOI1169" s="86"/>
      <c r="AOJ1169" s="86"/>
      <c r="AOK1169" s="86"/>
      <c r="AOL1169" s="86"/>
      <c r="AOM1169" s="86"/>
      <c r="AON1169" s="86"/>
      <c r="AOO1169" s="86"/>
      <c r="AOP1169" s="86"/>
      <c r="AOQ1169" s="86"/>
      <c r="AOR1169" s="86"/>
      <c r="AOS1169" s="86"/>
      <c r="AOT1169" s="86"/>
      <c r="AOU1169" s="86"/>
      <c r="AOV1169" s="86"/>
      <c r="AOW1169" s="86"/>
      <c r="AOX1169" s="86"/>
      <c r="AOY1169" s="86"/>
      <c r="AOZ1169" s="86"/>
      <c r="APA1169" s="86"/>
      <c r="APB1169" s="86"/>
      <c r="APC1169" s="86"/>
      <c r="APD1169" s="86"/>
      <c r="APE1169" s="86"/>
      <c r="APF1169" s="86"/>
      <c r="APG1169" s="86"/>
      <c r="APH1169" s="86"/>
      <c r="API1169" s="86"/>
      <c r="APJ1169" s="86"/>
      <c r="APK1169" s="86"/>
      <c r="APL1169" s="86"/>
      <c r="APM1169" s="86"/>
      <c r="APN1169" s="86"/>
      <c r="APO1169" s="86"/>
      <c r="APP1169" s="86"/>
      <c r="APQ1169" s="86"/>
      <c r="APR1169" s="86"/>
      <c r="APS1169" s="86"/>
      <c r="APT1169" s="86"/>
      <c r="APU1169" s="86"/>
      <c r="APV1169" s="86"/>
      <c r="APW1169" s="86"/>
      <c r="APX1169" s="86"/>
      <c r="APY1169" s="86"/>
      <c r="APZ1169" s="86"/>
      <c r="AQA1169" s="86"/>
      <c r="AQB1169" s="86"/>
      <c r="AQC1169" s="86"/>
      <c r="AQD1169" s="86"/>
      <c r="AQE1169" s="86"/>
      <c r="AQF1169" s="86"/>
      <c r="AQG1169" s="86"/>
      <c r="AQH1169" s="86"/>
      <c r="AQI1169" s="86"/>
      <c r="AQJ1169" s="86"/>
      <c r="AQK1169" s="86"/>
      <c r="AQL1169" s="86"/>
      <c r="AQM1169" s="86"/>
      <c r="AQN1169" s="86"/>
      <c r="AQO1169" s="86"/>
      <c r="AQP1169" s="86"/>
      <c r="AQQ1169" s="86"/>
      <c r="AQR1169" s="86"/>
      <c r="AQS1169" s="86"/>
      <c r="AQT1169" s="86"/>
      <c r="AQU1169" s="86"/>
      <c r="AQV1169" s="86"/>
      <c r="AQW1169" s="86"/>
      <c r="AQX1169" s="86"/>
      <c r="AQY1169" s="86"/>
      <c r="AQZ1169" s="86"/>
      <c r="ARA1169" s="86"/>
      <c r="ARB1169" s="86"/>
      <c r="ARC1169" s="86"/>
      <c r="ARD1169" s="86"/>
      <c r="ARE1169" s="86"/>
      <c r="ARF1169" s="86"/>
      <c r="ARG1169" s="86"/>
      <c r="ARH1169" s="86"/>
      <c r="ARI1169" s="86"/>
      <c r="ARJ1169" s="86"/>
      <c r="ARK1169" s="86"/>
      <c r="ARL1169" s="86"/>
      <c r="ARM1169" s="86"/>
      <c r="ARN1169" s="86"/>
      <c r="ARO1169" s="86"/>
      <c r="ARP1169" s="86"/>
      <c r="ARQ1169" s="86"/>
      <c r="ARR1169" s="86"/>
      <c r="ARS1169" s="86"/>
      <c r="ART1169" s="86"/>
      <c r="ARU1169" s="86"/>
      <c r="ARV1169" s="86"/>
      <c r="ARW1169" s="86"/>
      <c r="ARX1169" s="86"/>
      <c r="ARY1169" s="86"/>
      <c r="ARZ1169" s="86"/>
      <c r="ASA1169" s="86"/>
      <c r="ASB1169" s="86"/>
      <c r="ASC1169" s="86"/>
      <c r="ASD1169" s="86"/>
      <c r="ASE1169" s="86"/>
      <c r="ASF1169" s="86"/>
      <c r="ASG1169" s="86"/>
      <c r="ASH1169" s="86"/>
      <c r="ASI1169" s="86"/>
      <c r="ASJ1169" s="86"/>
      <c r="ASK1169" s="86"/>
      <c r="ASL1169" s="86"/>
      <c r="ASM1169" s="86"/>
      <c r="ASN1169" s="86"/>
      <c r="ASO1169" s="86"/>
      <c r="ASP1169" s="86"/>
      <c r="ASQ1169" s="86"/>
      <c r="ASR1169" s="86"/>
      <c r="ASS1169" s="86"/>
      <c r="AST1169" s="86"/>
      <c r="ASU1169" s="86"/>
      <c r="ASV1169" s="86"/>
      <c r="ASW1169" s="86"/>
      <c r="ASX1169" s="86"/>
      <c r="ASY1169" s="86"/>
      <c r="ASZ1169" s="86"/>
      <c r="ATA1169" s="86"/>
      <c r="ATB1169" s="86"/>
      <c r="ATC1169" s="86"/>
      <c r="ATD1169" s="86"/>
      <c r="ATE1169" s="86"/>
      <c r="ATF1169" s="86"/>
      <c r="ATG1169" s="86"/>
      <c r="ATH1169" s="86"/>
      <c r="ATI1169" s="86"/>
      <c r="ATJ1169" s="86"/>
      <c r="ATK1169" s="86"/>
      <c r="ATL1169" s="86"/>
      <c r="ATM1169" s="86"/>
      <c r="ATN1169" s="86"/>
      <c r="ATO1169" s="86"/>
      <c r="ATP1169" s="86"/>
      <c r="ATQ1169" s="86"/>
      <c r="ATR1169" s="86"/>
      <c r="ATS1169" s="86"/>
      <c r="ATT1169" s="86"/>
      <c r="ATU1169" s="86"/>
      <c r="ATV1169" s="86"/>
      <c r="ATW1169" s="86"/>
      <c r="ATX1169" s="86"/>
      <c r="ATY1169" s="86"/>
      <c r="ATZ1169" s="86"/>
      <c r="AUA1169" s="86"/>
      <c r="AUB1169" s="86"/>
      <c r="AUC1169" s="86"/>
      <c r="AUD1169" s="86"/>
      <c r="AUE1169" s="86"/>
      <c r="AUF1169" s="86"/>
      <c r="AUG1169" s="86"/>
      <c r="AUH1169" s="86"/>
      <c r="AUI1169" s="86"/>
      <c r="AUJ1169" s="86"/>
      <c r="AUK1169" s="86"/>
      <c r="AUL1169" s="86"/>
      <c r="AUM1169" s="86"/>
      <c r="AUN1169" s="86"/>
      <c r="AUO1169" s="86"/>
      <c r="AUP1169" s="86"/>
      <c r="AUQ1169" s="86"/>
      <c r="AUR1169" s="86"/>
      <c r="AUS1169" s="86"/>
      <c r="AUT1169" s="86"/>
      <c r="AUU1169" s="86"/>
      <c r="AUV1169" s="86"/>
      <c r="AUW1169" s="86"/>
      <c r="AUX1169" s="86"/>
      <c r="AUY1169" s="86"/>
      <c r="AUZ1169" s="86"/>
      <c r="AVA1169" s="86"/>
      <c r="AVB1169" s="86"/>
      <c r="AVC1169" s="86"/>
      <c r="AVD1169" s="86"/>
      <c r="AVE1169" s="86"/>
      <c r="AVF1169" s="86"/>
      <c r="AVG1169" s="86"/>
      <c r="AVH1169" s="86"/>
      <c r="AVI1169" s="86"/>
      <c r="AVJ1169" s="86"/>
      <c r="AVK1169" s="86"/>
      <c r="AVL1169" s="86"/>
      <c r="AVM1169" s="86"/>
      <c r="AVN1169" s="86"/>
      <c r="AVO1169" s="86"/>
      <c r="AVP1169" s="86"/>
      <c r="AVQ1169" s="86"/>
      <c r="AVR1169" s="86"/>
      <c r="AVS1169" s="86"/>
      <c r="AVT1169" s="86"/>
      <c r="AVU1169" s="86"/>
      <c r="AVV1169" s="86"/>
      <c r="AVW1169" s="86"/>
      <c r="AVX1169" s="86"/>
      <c r="AVY1169" s="86"/>
      <c r="AVZ1169" s="86"/>
      <c r="AWA1169" s="86"/>
      <c r="AWB1169" s="86"/>
      <c r="AWC1169" s="86"/>
      <c r="AWD1169" s="86"/>
      <c r="AWE1169" s="86"/>
      <c r="AWF1169" s="86"/>
      <c r="AWG1169" s="86"/>
      <c r="AWH1169" s="86"/>
      <c r="AWI1169" s="86"/>
      <c r="AWJ1169" s="86"/>
      <c r="AWK1169" s="86"/>
      <c r="AWL1169" s="86"/>
      <c r="AWM1169" s="86"/>
      <c r="AWN1169" s="86"/>
      <c r="AWO1169" s="86"/>
      <c r="AWP1169" s="86"/>
      <c r="AWQ1169" s="86"/>
      <c r="AWR1169" s="86"/>
      <c r="AWS1169" s="86"/>
      <c r="AWT1169" s="86"/>
      <c r="AWU1169" s="86"/>
      <c r="AWV1169" s="86"/>
      <c r="AWW1169" s="86"/>
      <c r="AWX1169" s="86"/>
      <c r="AWY1169" s="86"/>
      <c r="AWZ1169" s="86"/>
      <c r="AXA1169" s="86"/>
      <c r="AXB1169" s="86"/>
      <c r="AXC1169" s="86"/>
      <c r="AXD1169" s="86"/>
      <c r="AXE1169" s="86"/>
      <c r="AXF1169" s="86"/>
      <c r="AXG1169" s="86"/>
      <c r="AXH1169" s="86"/>
      <c r="AXI1169" s="86"/>
      <c r="AXJ1169" s="86"/>
      <c r="AXK1169" s="86"/>
      <c r="AXL1169" s="86"/>
      <c r="AXM1169" s="86"/>
      <c r="AXN1169" s="86"/>
      <c r="AXO1169" s="86"/>
      <c r="AXP1169" s="86"/>
      <c r="AXQ1169" s="86"/>
      <c r="AXR1169" s="86"/>
      <c r="AXS1169" s="86"/>
      <c r="AXT1169" s="86"/>
      <c r="AXU1169" s="86"/>
      <c r="AXV1169" s="86"/>
      <c r="AXW1169" s="86"/>
      <c r="AXX1169" s="86"/>
      <c r="AXY1169" s="86"/>
      <c r="AXZ1169" s="86"/>
      <c r="AYA1169" s="86"/>
      <c r="AYB1169" s="86"/>
      <c r="AYC1169" s="86"/>
      <c r="AYD1169" s="86"/>
      <c r="AYE1169" s="86"/>
      <c r="AYF1169" s="86"/>
      <c r="AYG1169" s="86"/>
      <c r="AYH1169" s="86"/>
      <c r="AYI1169" s="86"/>
      <c r="AYJ1169" s="86"/>
      <c r="AYK1169" s="86"/>
      <c r="AYL1169" s="86"/>
      <c r="AYM1169" s="86"/>
      <c r="AYN1169" s="86"/>
      <c r="AYO1169" s="86"/>
      <c r="AYP1169" s="86"/>
      <c r="AYQ1169" s="86"/>
      <c r="AYR1169" s="86"/>
      <c r="AYS1169" s="86"/>
      <c r="AYT1169" s="86"/>
      <c r="AYU1169" s="86"/>
      <c r="AYV1169" s="86"/>
      <c r="AYW1169" s="86"/>
      <c r="AYX1169" s="86"/>
      <c r="AYY1169" s="86"/>
      <c r="AYZ1169" s="86"/>
      <c r="AZA1169" s="86"/>
      <c r="AZB1169" s="86"/>
      <c r="AZC1169" s="86"/>
      <c r="AZD1169" s="86"/>
      <c r="AZE1169" s="86"/>
      <c r="AZF1169" s="86"/>
      <c r="AZG1169" s="86"/>
      <c r="AZH1169" s="86"/>
      <c r="AZI1169" s="86"/>
      <c r="AZJ1169" s="86"/>
      <c r="AZK1169" s="86"/>
      <c r="AZL1169" s="86"/>
      <c r="AZM1169" s="86"/>
      <c r="AZN1169" s="86"/>
      <c r="AZO1169" s="86"/>
      <c r="AZP1169" s="86"/>
      <c r="AZQ1169" s="86"/>
      <c r="AZR1169" s="86"/>
      <c r="AZS1169" s="86"/>
      <c r="AZT1169" s="86"/>
      <c r="AZU1169" s="86"/>
      <c r="AZV1169" s="86"/>
      <c r="AZW1169" s="86"/>
      <c r="AZX1169" s="86"/>
      <c r="AZY1169" s="86"/>
      <c r="AZZ1169" s="86"/>
      <c r="BAA1169" s="86"/>
      <c r="BAB1169" s="86"/>
      <c r="BAC1169" s="86"/>
      <c r="BAD1169" s="86"/>
      <c r="BAE1169" s="86"/>
      <c r="BAF1169" s="86"/>
      <c r="BAG1169" s="86"/>
      <c r="BAH1169" s="86"/>
      <c r="BAI1169" s="86"/>
      <c r="BAJ1169" s="86"/>
      <c r="BAK1169" s="86"/>
      <c r="BAL1169" s="86"/>
      <c r="BAM1169" s="86"/>
      <c r="BAN1169" s="86"/>
      <c r="BAO1169" s="86"/>
      <c r="BAP1169" s="86"/>
      <c r="BAQ1169" s="86"/>
      <c r="BAR1169" s="86"/>
      <c r="BAS1169" s="86"/>
      <c r="BAT1169" s="86"/>
      <c r="BAU1169" s="86"/>
      <c r="BAV1169" s="86"/>
      <c r="BAW1169" s="86"/>
      <c r="BAX1169" s="86"/>
      <c r="BAY1169" s="86"/>
      <c r="BAZ1169" s="86"/>
      <c r="BBA1169" s="86"/>
      <c r="BBB1169" s="86"/>
      <c r="BBC1169" s="86"/>
      <c r="BBD1169" s="86"/>
      <c r="BBE1169" s="86"/>
      <c r="BBF1169" s="86"/>
      <c r="BBG1169" s="86"/>
      <c r="BBH1169" s="86"/>
      <c r="BBI1169" s="86"/>
      <c r="BBJ1169" s="86"/>
      <c r="BBK1169" s="86"/>
      <c r="BBL1169" s="86"/>
      <c r="BBM1169" s="86"/>
      <c r="BBN1169" s="86"/>
      <c r="BBO1169" s="86"/>
      <c r="BBP1169" s="86"/>
      <c r="BBQ1169" s="86"/>
      <c r="BBR1169" s="86"/>
      <c r="BBS1169" s="86"/>
      <c r="BBT1169" s="86"/>
      <c r="BBU1169" s="86"/>
      <c r="BBV1169" s="86"/>
      <c r="BBW1169" s="86"/>
      <c r="BBX1169" s="86"/>
      <c r="BBY1169" s="86"/>
      <c r="BBZ1169" s="86"/>
      <c r="BCA1169" s="86"/>
      <c r="BCB1169" s="86"/>
      <c r="BCC1169" s="86"/>
      <c r="BCD1169" s="86"/>
      <c r="BCE1169" s="86"/>
      <c r="BCF1169" s="86"/>
      <c r="BCG1169" s="86"/>
      <c r="BCH1169" s="86"/>
      <c r="BCI1169" s="86"/>
      <c r="BCJ1169" s="86"/>
      <c r="BCK1169" s="86"/>
      <c r="BCL1169" s="86"/>
      <c r="BCM1169" s="86"/>
      <c r="BCN1169" s="86"/>
      <c r="BCO1169" s="86"/>
      <c r="BCP1169" s="86"/>
      <c r="BCQ1169" s="86"/>
      <c r="BCR1169" s="86"/>
      <c r="BCS1169" s="86"/>
      <c r="BCT1169" s="86"/>
      <c r="BCU1169" s="86"/>
      <c r="BCV1169" s="86"/>
      <c r="BCW1169" s="86"/>
      <c r="BCX1169" s="86"/>
      <c r="BCY1169" s="86"/>
      <c r="BCZ1169" s="86"/>
      <c r="BDA1169" s="86"/>
      <c r="BDB1169" s="86"/>
      <c r="BDC1169" s="86"/>
      <c r="BDD1169" s="86"/>
      <c r="BDE1169" s="86"/>
      <c r="BDF1169" s="86"/>
      <c r="BDG1169" s="86"/>
      <c r="BDH1169" s="86"/>
      <c r="BDI1169" s="86"/>
      <c r="BDJ1169" s="86"/>
      <c r="BDK1169" s="86"/>
      <c r="BDL1169" s="86"/>
      <c r="BDM1169" s="86"/>
      <c r="BDN1169" s="86"/>
      <c r="BDO1169" s="86"/>
      <c r="BDP1169" s="86"/>
      <c r="BDQ1169" s="86"/>
      <c r="BDR1169" s="86"/>
      <c r="BDS1169" s="86"/>
      <c r="BDT1169" s="86"/>
      <c r="BDU1169" s="86"/>
      <c r="BDV1169" s="86"/>
      <c r="BDW1169" s="86"/>
      <c r="BDX1169" s="86"/>
      <c r="BDY1169" s="86"/>
      <c r="BDZ1169" s="86"/>
      <c r="BEA1169" s="86"/>
      <c r="BEB1169" s="86"/>
      <c r="BEC1169" s="86"/>
      <c r="BED1169" s="86"/>
      <c r="BEE1169" s="86"/>
      <c r="BEF1169" s="86"/>
      <c r="BEG1169" s="86"/>
      <c r="BEH1169" s="86"/>
      <c r="BEI1169" s="86"/>
      <c r="BEJ1169" s="86"/>
      <c r="BEK1169" s="86"/>
      <c r="BEL1169" s="86"/>
      <c r="BEM1169" s="86"/>
      <c r="BEN1169" s="86"/>
      <c r="BEO1169" s="86"/>
      <c r="BEP1169" s="86"/>
      <c r="BEQ1169" s="86"/>
      <c r="BER1169" s="86"/>
      <c r="BES1169" s="86"/>
      <c r="BET1169" s="86"/>
      <c r="BEU1169" s="86"/>
      <c r="BEV1169" s="86"/>
      <c r="BEW1169" s="86"/>
      <c r="BEX1169" s="86"/>
      <c r="BEY1169" s="86"/>
      <c r="BEZ1169" s="86"/>
      <c r="BFA1169" s="86"/>
      <c r="BFB1169" s="86"/>
      <c r="BFC1169" s="86"/>
      <c r="BFD1169" s="86"/>
      <c r="BFE1169" s="86"/>
      <c r="BFF1169" s="86"/>
      <c r="BFG1169" s="86"/>
      <c r="BFH1169" s="86"/>
      <c r="BFI1169" s="86"/>
      <c r="BFJ1169" s="86"/>
      <c r="BFK1169" s="86"/>
      <c r="BFL1169" s="86"/>
      <c r="BFM1169" s="86"/>
      <c r="BFN1169" s="86"/>
      <c r="BFO1169" s="86"/>
      <c r="BFP1169" s="86"/>
      <c r="BFQ1169" s="86"/>
      <c r="BFR1169" s="86"/>
      <c r="BFS1169" s="86"/>
      <c r="BFT1169" s="86"/>
      <c r="BFU1169" s="86"/>
      <c r="BFV1169" s="86"/>
      <c r="BFW1169" s="86"/>
      <c r="BFX1169" s="86"/>
      <c r="BFY1169" s="86"/>
      <c r="BFZ1169" s="86"/>
      <c r="BGA1169" s="86"/>
      <c r="BGB1169" s="86"/>
      <c r="BGC1169" s="86"/>
      <c r="BGD1169" s="86"/>
      <c r="BGE1169" s="86"/>
      <c r="BGF1169" s="86"/>
      <c r="BGG1169" s="86"/>
      <c r="BGH1169" s="86"/>
      <c r="BGI1169" s="86"/>
      <c r="BGJ1169" s="86"/>
      <c r="BGK1169" s="86"/>
      <c r="BGL1169" s="86"/>
      <c r="BGM1169" s="86"/>
      <c r="BGN1169" s="86"/>
      <c r="BGO1169" s="86"/>
      <c r="BGP1169" s="86"/>
      <c r="BGQ1169" s="86"/>
      <c r="BGR1169" s="86"/>
      <c r="BGS1169" s="86"/>
      <c r="BGT1169" s="86"/>
      <c r="BGU1169" s="86"/>
      <c r="BGV1169" s="86"/>
      <c r="BGW1169" s="86"/>
      <c r="BGX1169" s="86"/>
      <c r="BGY1169" s="86"/>
      <c r="BGZ1169" s="86"/>
      <c r="BHA1169" s="86"/>
      <c r="BHB1169" s="86"/>
      <c r="BHC1169" s="86"/>
      <c r="BHD1169" s="86"/>
      <c r="BHE1169" s="86"/>
      <c r="BHF1169" s="86"/>
      <c r="BHG1169" s="86"/>
      <c r="BHH1169" s="86"/>
      <c r="BHI1169" s="86"/>
      <c r="BHJ1169" s="86"/>
      <c r="BHK1169" s="86"/>
      <c r="BHL1169" s="86"/>
      <c r="BHM1169" s="86"/>
      <c r="BHN1169" s="86"/>
      <c r="BHO1169" s="86"/>
      <c r="BHP1169" s="86"/>
      <c r="BHQ1169" s="86"/>
      <c r="BHR1169" s="86"/>
      <c r="BHS1169" s="86"/>
      <c r="BHT1169" s="86"/>
      <c r="BHU1169" s="86"/>
      <c r="BHV1169" s="86"/>
      <c r="BHW1169" s="86"/>
      <c r="BHX1169" s="86"/>
      <c r="BHY1169" s="86"/>
      <c r="BHZ1169" s="86"/>
      <c r="BIA1169" s="86"/>
      <c r="BIB1169" s="86"/>
      <c r="BIC1169" s="86"/>
      <c r="BID1169" s="86"/>
      <c r="BIE1169" s="86"/>
      <c r="BIF1169" s="86"/>
      <c r="BIG1169" s="86"/>
      <c r="BIH1169" s="86"/>
      <c r="BII1169" s="86"/>
      <c r="BIJ1169" s="86"/>
      <c r="BIK1169" s="86"/>
      <c r="BIL1169" s="86"/>
      <c r="BIM1169" s="86"/>
      <c r="BIN1169" s="86"/>
      <c r="BIO1169" s="86"/>
      <c r="BIP1169" s="86"/>
      <c r="BIQ1169" s="86"/>
      <c r="BIR1169" s="86"/>
      <c r="BIS1169" s="86"/>
      <c r="BIT1169" s="86"/>
      <c r="BIU1169" s="86"/>
      <c r="BIV1169" s="86"/>
      <c r="BIW1169" s="86"/>
      <c r="BIX1169" s="86"/>
      <c r="BIY1169" s="86"/>
      <c r="BIZ1169" s="86"/>
      <c r="BJA1169" s="86"/>
      <c r="BJB1169" s="86"/>
      <c r="BJC1169" s="86"/>
      <c r="BJD1169" s="86"/>
      <c r="BJE1169" s="86"/>
      <c r="BJF1169" s="86"/>
      <c r="BJG1169" s="86"/>
      <c r="BJH1169" s="86"/>
      <c r="BJI1169" s="86"/>
      <c r="BJJ1169" s="86"/>
      <c r="BJK1169" s="86"/>
      <c r="BJL1169" s="86"/>
      <c r="BJM1169" s="86"/>
      <c r="BJN1169" s="86"/>
      <c r="BJO1169" s="86"/>
      <c r="BJP1169" s="86"/>
      <c r="BJQ1169" s="86"/>
      <c r="BJR1169" s="86"/>
      <c r="BJS1169" s="86"/>
      <c r="BJT1169" s="86"/>
      <c r="BJU1169" s="86"/>
      <c r="BJV1169" s="86"/>
      <c r="BJW1169" s="86"/>
      <c r="BJX1169" s="86"/>
      <c r="BJY1169" s="86"/>
      <c r="BJZ1169" s="86"/>
      <c r="BKA1169" s="86"/>
      <c r="BKB1169" s="86"/>
      <c r="BKC1169" s="86"/>
      <c r="BKD1169" s="86"/>
      <c r="BKE1169" s="86"/>
      <c r="BKF1169" s="86"/>
      <c r="BKG1169" s="86"/>
      <c r="BKH1169" s="86"/>
      <c r="BKI1169" s="86"/>
      <c r="BKJ1169" s="86"/>
      <c r="BKK1169" s="86"/>
      <c r="BKL1169" s="86"/>
      <c r="BKM1169" s="86"/>
      <c r="BKN1169" s="86"/>
      <c r="BKO1169" s="86"/>
      <c r="BKP1169" s="86"/>
      <c r="BKQ1169" s="86"/>
      <c r="BKR1169" s="86"/>
      <c r="BKS1169" s="86"/>
      <c r="BKT1169" s="86"/>
      <c r="BKU1169" s="86"/>
      <c r="BKV1169" s="86"/>
      <c r="BKW1169" s="86"/>
      <c r="BKX1169" s="86"/>
      <c r="BKY1169" s="86"/>
      <c r="BKZ1169" s="86"/>
      <c r="BLA1169" s="86"/>
      <c r="BLB1169" s="86"/>
      <c r="BLC1169" s="86"/>
      <c r="BLD1169" s="86"/>
      <c r="BLE1169" s="86"/>
      <c r="BLF1169" s="86"/>
      <c r="BLG1169" s="86"/>
      <c r="BLH1169" s="86"/>
      <c r="BLI1169" s="86"/>
      <c r="BLJ1169" s="86"/>
      <c r="BLK1169" s="86"/>
      <c r="BLL1169" s="86"/>
      <c r="BLM1169" s="86"/>
      <c r="BLN1169" s="86"/>
      <c r="BLO1169" s="86"/>
      <c r="BLP1169" s="86"/>
      <c r="BLQ1169" s="86"/>
      <c r="BLR1169" s="86"/>
      <c r="BLS1169" s="86"/>
      <c r="BLT1169" s="86"/>
      <c r="BLU1169" s="86"/>
      <c r="BLV1169" s="86"/>
      <c r="BLW1169" s="86"/>
      <c r="BLX1169" s="86"/>
      <c r="BLY1169" s="86"/>
      <c r="BLZ1169" s="86"/>
      <c r="BMA1169" s="86"/>
      <c r="BMB1169" s="86"/>
      <c r="BMC1169" s="86"/>
      <c r="BMD1169" s="86"/>
      <c r="BME1169" s="86"/>
      <c r="BMF1169" s="86"/>
      <c r="BMG1169" s="86"/>
      <c r="BMH1169" s="86"/>
      <c r="BMI1169" s="86"/>
      <c r="BMJ1169" s="86"/>
      <c r="BMK1169" s="86"/>
      <c r="BML1169" s="86"/>
      <c r="BMM1169" s="86"/>
      <c r="BMN1169" s="86"/>
      <c r="BMO1169" s="86"/>
      <c r="BMP1169" s="86"/>
      <c r="BMQ1169" s="86"/>
      <c r="BMR1169" s="86"/>
      <c r="BMS1169" s="86"/>
      <c r="BMT1169" s="86"/>
      <c r="BMU1169" s="86"/>
      <c r="BMV1169" s="86"/>
      <c r="BMW1169" s="86"/>
      <c r="BMX1169" s="86"/>
      <c r="BMY1169" s="86"/>
      <c r="BMZ1169" s="86"/>
      <c r="BNA1169" s="86"/>
      <c r="BNB1169" s="86"/>
      <c r="BNC1169" s="86"/>
      <c r="BND1169" s="86"/>
      <c r="BNE1169" s="86"/>
      <c r="BNF1169" s="86"/>
      <c r="BNG1169" s="86"/>
      <c r="BNH1169" s="86"/>
      <c r="BNI1169" s="86"/>
      <c r="BNJ1169" s="86"/>
      <c r="BNK1169" s="86"/>
      <c r="BNL1169" s="86"/>
      <c r="BNM1169" s="86"/>
      <c r="BNN1169" s="86"/>
      <c r="BNO1169" s="86"/>
      <c r="BNP1169" s="86"/>
      <c r="BNQ1169" s="86"/>
      <c r="BNR1169" s="86"/>
      <c r="BNS1169" s="86"/>
      <c r="BNT1169" s="86"/>
      <c r="BNU1169" s="86"/>
      <c r="BNV1169" s="86"/>
      <c r="BNW1169" s="86"/>
      <c r="BNX1169" s="86"/>
      <c r="BNY1169" s="86"/>
      <c r="BNZ1169" s="86"/>
      <c r="BOA1169" s="86"/>
      <c r="BOB1169" s="86"/>
      <c r="BOC1169" s="86"/>
      <c r="BOD1169" s="86"/>
      <c r="BOE1169" s="86"/>
      <c r="BOF1169" s="86"/>
      <c r="BOG1169" s="86"/>
      <c r="BOH1169" s="86"/>
      <c r="BOI1169" s="86"/>
      <c r="BOJ1169" s="86"/>
      <c r="BOK1169" s="86"/>
      <c r="BOL1169" s="86"/>
      <c r="BOM1169" s="86"/>
      <c r="BON1169" s="86"/>
      <c r="BOO1169" s="86"/>
      <c r="BOP1169" s="86"/>
      <c r="BOQ1169" s="86"/>
      <c r="BOR1169" s="86"/>
      <c r="BOS1169" s="86"/>
      <c r="BOT1169" s="86"/>
      <c r="BOU1169" s="86"/>
      <c r="BOV1169" s="86"/>
      <c r="BOW1169" s="86"/>
      <c r="BOX1169" s="86"/>
      <c r="BOY1169" s="86"/>
      <c r="BOZ1169" s="86"/>
      <c r="BPA1169" s="86"/>
      <c r="BPB1169" s="86"/>
      <c r="BPC1169" s="86"/>
      <c r="BPD1169" s="86"/>
      <c r="BPE1169" s="86"/>
      <c r="BPF1169" s="86"/>
      <c r="BPG1169" s="86"/>
      <c r="BPH1169" s="86"/>
      <c r="BPI1169" s="86"/>
      <c r="BPJ1169" s="86"/>
      <c r="BPK1169" s="86"/>
      <c r="BPL1169" s="86"/>
      <c r="BPM1169" s="86"/>
      <c r="BPN1169" s="86"/>
      <c r="BPO1169" s="86"/>
      <c r="BPP1169" s="86"/>
      <c r="BPQ1169" s="86"/>
      <c r="BPR1169" s="86"/>
      <c r="BPS1169" s="86"/>
      <c r="BPT1169" s="86"/>
      <c r="BPU1169" s="86"/>
      <c r="BPV1169" s="86"/>
      <c r="BPW1169" s="86"/>
      <c r="BPX1169" s="86"/>
      <c r="BPY1169" s="86"/>
      <c r="BPZ1169" s="86"/>
      <c r="BQA1169" s="86"/>
      <c r="BQB1169" s="86"/>
      <c r="BQC1169" s="86"/>
      <c r="BQD1169" s="86"/>
      <c r="BQE1169" s="86"/>
      <c r="BQF1169" s="86"/>
      <c r="BQG1169" s="86"/>
      <c r="BQH1169" s="86"/>
      <c r="BQI1169" s="86"/>
      <c r="BQJ1169" s="86"/>
      <c r="BQK1169" s="86"/>
      <c r="BQL1169" s="86"/>
      <c r="BQM1169" s="86"/>
      <c r="BQN1169" s="86"/>
      <c r="BQO1169" s="86"/>
      <c r="BQP1169" s="86"/>
      <c r="BQQ1169" s="86"/>
      <c r="BQR1169" s="86"/>
      <c r="BQS1169" s="86"/>
      <c r="BQT1169" s="86"/>
      <c r="BQU1169" s="86"/>
      <c r="BQV1169" s="86"/>
      <c r="BQW1169" s="86"/>
      <c r="BQX1169" s="86"/>
      <c r="BQY1169" s="86"/>
      <c r="BQZ1169" s="86"/>
      <c r="BRA1169" s="86"/>
      <c r="BRB1169" s="86"/>
      <c r="BRC1169" s="86"/>
      <c r="BRD1169" s="86"/>
      <c r="BRE1169" s="86"/>
      <c r="BRF1169" s="86"/>
      <c r="BRG1169" s="86"/>
      <c r="BRH1169" s="86"/>
      <c r="BRI1169" s="86"/>
      <c r="BRJ1169" s="86"/>
      <c r="BRK1169" s="86"/>
      <c r="BRL1169" s="86"/>
      <c r="BRM1169" s="86"/>
      <c r="BRN1169" s="86"/>
      <c r="BRO1169" s="86"/>
      <c r="BRP1169" s="86"/>
      <c r="BRQ1169" s="86"/>
      <c r="BRR1169" s="86"/>
      <c r="BRS1169" s="86"/>
      <c r="BRT1169" s="86"/>
      <c r="BRU1169" s="86"/>
      <c r="BRV1169" s="86"/>
      <c r="BRW1169" s="86"/>
      <c r="BRX1169" s="86"/>
      <c r="BRY1169" s="86"/>
      <c r="BRZ1169" s="86"/>
      <c r="BSA1169" s="86"/>
      <c r="BSB1169" s="86"/>
      <c r="BSC1169" s="86"/>
      <c r="BSD1169" s="86"/>
      <c r="BSE1169" s="86"/>
      <c r="BSF1169" s="86"/>
      <c r="BSG1169" s="86"/>
      <c r="BSH1169" s="86"/>
      <c r="BSI1169" s="86"/>
      <c r="BSJ1169" s="86"/>
      <c r="BSK1169" s="86"/>
      <c r="BSL1169" s="86"/>
      <c r="BSM1169" s="86"/>
      <c r="BSN1169" s="86"/>
      <c r="BSO1169" s="86"/>
      <c r="BSP1169" s="86"/>
      <c r="BSQ1169" s="86"/>
      <c r="BSR1169" s="86"/>
      <c r="BSS1169" s="86"/>
      <c r="BST1169" s="86"/>
      <c r="BSU1169" s="86"/>
      <c r="BSV1169" s="86"/>
      <c r="BSW1169" s="86"/>
      <c r="BSX1169" s="86"/>
      <c r="BSY1169" s="86"/>
      <c r="BSZ1169" s="86"/>
      <c r="BTA1169" s="86"/>
      <c r="BTB1169" s="86"/>
      <c r="BTC1169" s="86"/>
      <c r="BTD1169" s="86"/>
      <c r="BTE1169" s="86"/>
      <c r="BTF1169" s="86"/>
      <c r="BTG1169" s="86"/>
      <c r="BTH1169" s="86"/>
      <c r="BTI1169" s="86"/>
      <c r="BTJ1169" s="86"/>
      <c r="BTK1169" s="86"/>
      <c r="BTL1169" s="86"/>
      <c r="BTM1169" s="86"/>
      <c r="BTN1169" s="86"/>
      <c r="BTO1169" s="86"/>
      <c r="BTP1169" s="86"/>
      <c r="BTQ1169" s="86"/>
      <c r="BTR1169" s="86"/>
      <c r="BTS1169" s="86"/>
      <c r="BTT1169" s="86"/>
      <c r="BTU1169" s="86"/>
      <c r="BTV1169" s="86"/>
      <c r="BTW1169" s="86"/>
      <c r="BTX1169" s="86"/>
      <c r="BTY1169" s="86"/>
      <c r="BTZ1169" s="86"/>
      <c r="BUA1169" s="86"/>
      <c r="BUB1169" s="86"/>
      <c r="BUC1169" s="86"/>
      <c r="BUD1169" s="86"/>
      <c r="BUE1169" s="86"/>
      <c r="BUF1169" s="86"/>
      <c r="BUG1169" s="86"/>
      <c r="BUH1169" s="86"/>
      <c r="BUI1169" s="86"/>
      <c r="BUJ1169" s="86"/>
      <c r="BUK1169" s="86"/>
      <c r="BUL1169" s="86"/>
      <c r="BUM1169" s="86"/>
      <c r="BUN1169" s="86"/>
      <c r="BUO1169" s="86"/>
      <c r="BUP1169" s="86"/>
      <c r="BUQ1169" s="86"/>
      <c r="BUR1169" s="86"/>
      <c r="BUS1169" s="86"/>
      <c r="BUT1169" s="86"/>
      <c r="BUU1169" s="86"/>
      <c r="BUV1169" s="86"/>
      <c r="BUW1169" s="86"/>
      <c r="BUX1169" s="86"/>
      <c r="BUY1169" s="86"/>
      <c r="BUZ1169" s="86"/>
      <c r="BVA1169" s="86"/>
      <c r="BVB1169" s="86"/>
      <c r="BVC1169" s="86"/>
      <c r="BVD1169" s="86"/>
      <c r="BVE1169" s="86"/>
      <c r="BVF1169" s="86"/>
      <c r="BVG1169" s="86"/>
      <c r="BVH1169" s="86"/>
      <c r="BVI1169" s="86"/>
      <c r="BVJ1169" s="86"/>
      <c r="BVK1169" s="86"/>
      <c r="BVL1169" s="86"/>
      <c r="BVM1169" s="86"/>
      <c r="BVN1169" s="86"/>
      <c r="BVO1169" s="86"/>
      <c r="BVP1169" s="86"/>
      <c r="BVQ1169" s="86"/>
      <c r="BVR1169" s="86"/>
      <c r="BVS1169" s="86"/>
      <c r="BVT1169" s="86"/>
      <c r="BVU1169" s="86"/>
      <c r="BVV1169" s="86"/>
      <c r="BVW1169" s="86"/>
      <c r="BVX1169" s="86"/>
      <c r="BVY1169" s="86"/>
      <c r="BVZ1169" s="86"/>
      <c r="BWA1169" s="86"/>
      <c r="BWB1169" s="86"/>
      <c r="BWC1169" s="86"/>
      <c r="BWD1169" s="86"/>
      <c r="BWE1169" s="86"/>
      <c r="BWF1169" s="86"/>
      <c r="BWG1169" s="86"/>
      <c r="BWH1169" s="86"/>
      <c r="BWI1169" s="86"/>
      <c r="BWJ1169" s="86"/>
      <c r="BWK1169" s="86"/>
      <c r="BWL1169" s="86"/>
      <c r="BWM1169" s="86"/>
      <c r="BWN1169" s="86"/>
      <c r="BWO1169" s="86"/>
      <c r="BWP1169" s="86"/>
      <c r="BWQ1169" s="86"/>
      <c r="BWR1169" s="86"/>
      <c r="BWS1169" s="86"/>
      <c r="BWT1169" s="86"/>
      <c r="BWU1169" s="86"/>
      <c r="BWV1169" s="86"/>
      <c r="BWW1169" s="86"/>
      <c r="BWX1169" s="86"/>
      <c r="BWY1169" s="86"/>
      <c r="BWZ1169" s="86"/>
      <c r="BXA1169" s="86"/>
      <c r="BXB1169" s="86"/>
      <c r="BXC1169" s="86"/>
      <c r="BXD1169" s="86"/>
      <c r="BXE1169" s="86"/>
      <c r="BXF1169" s="86"/>
      <c r="BXG1169" s="86"/>
      <c r="BXH1169" s="86"/>
      <c r="BXI1169" s="86"/>
      <c r="BXJ1169" s="86"/>
      <c r="BXK1169" s="86"/>
      <c r="BXL1169" s="86"/>
      <c r="BXM1169" s="86"/>
      <c r="BXN1169" s="86"/>
      <c r="BXO1169" s="86"/>
      <c r="BXP1169" s="86"/>
      <c r="BXQ1169" s="86"/>
      <c r="BXR1169" s="86"/>
      <c r="BXS1169" s="86"/>
      <c r="BXT1169" s="86"/>
      <c r="BXU1169" s="86"/>
      <c r="BXV1169" s="86"/>
      <c r="BXW1169" s="86"/>
      <c r="BXX1169" s="86"/>
      <c r="BXY1169" s="86"/>
      <c r="BXZ1169" s="86"/>
      <c r="BYA1169" s="86"/>
      <c r="BYB1169" s="86"/>
      <c r="BYC1169" s="86"/>
      <c r="BYD1169" s="86"/>
      <c r="BYE1169" s="86"/>
      <c r="BYF1169" s="86"/>
      <c r="BYG1169" s="86"/>
      <c r="BYH1169" s="86"/>
      <c r="BYI1169" s="86"/>
      <c r="BYJ1169" s="86"/>
      <c r="BYK1169" s="86"/>
      <c r="BYL1169" s="86"/>
      <c r="BYM1169" s="86"/>
      <c r="BYN1169" s="86"/>
      <c r="BYO1169" s="86"/>
      <c r="BYP1169" s="86"/>
      <c r="BYQ1169" s="86"/>
      <c r="BYR1169" s="86"/>
      <c r="BYS1169" s="86"/>
      <c r="BYT1169" s="86"/>
      <c r="BYU1169" s="86"/>
      <c r="BYV1169" s="86"/>
      <c r="BYW1169" s="86"/>
      <c r="BYX1169" s="86"/>
      <c r="BYY1169" s="86"/>
      <c r="BYZ1169" s="86"/>
      <c r="BZA1169" s="86"/>
      <c r="BZB1169" s="86"/>
      <c r="BZC1169" s="86"/>
      <c r="BZD1169" s="86"/>
      <c r="BZE1169" s="86"/>
      <c r="BZF1169" s="86"/>
      <c r="BZG1169" s="86"/>
      <c r="BZH1169" s="86"/>
      <c r="BZI1169" s="86"/>
      <c r="BZJ1169" s="86"/>
      <c r="BZK1169" s="86"/>
      <c r="BZL1169" s="86"/>
      <c r="BZM1169" s="86"/>
      <c r="BZN1169" s="86"/>
      <c r="BZO1169" s="86"/>
      <c r="BZP1169" s="86"/>
      <c r="BZQ1169" s="86"/>
      <c r="BZR1169" s="86"/>
      <c r="BZS1169" s="86"/>
      <c r="BZT1169" s="86"/>
      <c r="BZU1169" s="86"/>
      <c r="BZV1169" s="86"/>
      <c r="BZW1169" s="86"/>
      <c r="BZX1169" s="86"/>
      <c r="BZY1169" s="86"/>
      <c r="BZZ1169" s="86"/>
      <c r="CAA1169" s="86"/>
      <c r="CAB1169" s="86"/>
      <c r="CAC1169" s="86"/>
      <c r="CAD1169" s="86"/>
      <c r="CAE1169" s="86"/>
      <c r="CAF1169" s="86"/>
      <c r="CAG1169" s="86"/>
      <c r="CAH1169" s="86"/>
      <c r="CAI1169" s="86"/>
      <c r="CAJ1169" s="86"/>
      <c r="CAK1169" s="86"/>
      <c r="CAL1169" s="86"/>
      <c r="CAM1169" s="86"/>
      <c r="CAN1169" s="86"/>
      <c r="CAO1169" s="86"/>
      <c r="CAP1169" s="86"/>
      <c r="CAQ1169" s="86"/>
      <c r="CAR1169" s="86"/>
      <c r="CAS1169" s="86"/>
      <c r="CAT1169" s="86"/>
      <c r="CAU1169" s="86"/>
      <c r="CAV1169" s="86"/>
      <c r="CAW1169" s="86"/>
      <c r="CAX1169" s="86"/>
      <c r="CAY1169" s="86"/>
      <c r="CAZ1169" s="86"/>
      <c r="CBA1169" s="86"/>
      <c r="CBB1169" s="86"/>
      <c r="CBC1169" s="86"/>
      <c r="CBD1169" s="86"/>
      <c r="CBE1169" s="86"/>
      <c r="CBF1169" s="86"/>
      <c r="CBG1169" s="86"/>
      <c r="CBH1169" s="86"/>
      <c r="CBI1169" s="86"/>
      <c r="CBJ1169" s="86"/>
      <c r="CBK1169" s="86"/>
      <c r="CBL1169" s="86"/>
      <c r="CBM1169" s="86"/>
      <c r="CBN1169" s="86"/>
      <c r="CBO1169" s="86"/>
      <c r="CBP1169" s="86"/>
      <c r="CBQ1169" s="86"/>
      <c r="CBR1169" s="86"/>
      <c r="CBS1169" s="86"/>
      <c r="CBT1169" s="86"/>
      <c r="CBU1169" s="86"/>
      <c r="CBV1169" s="86"/>
      <c r="CBW1169" s="86"/>
      <c r="CBX1169" s="86"/>
      <c r="CBY1169" s="86"/>
      <c r="CBZ1169" s="86"/>
      <c r="CCA1169" s="86"/>
      <c r="CCB1169" s="86"/>
      <c r="CCC1169" s="86"/>
      <c r="CCD1169" s="86"/>
      <c r="CCE1169" s="86"/>
      <c r="CCF1169" s="86"/>
      <c r="CCG1169" s="86"/>
      <c r="CCH1169" s="86"/>
      <c r="CCI1169" s="86"/>
      <c r="CCJ1169" s="86"/>
      <c r="CCK1169" s="86"/>
      <c r="CCL1169" s="86"/>
      <c r="CCM1169" s="86"/>
      <c r="CCN1169" s="86"/>
      <c r="CCO1169" s="86"/>
      <c r="CCP1169" s="86"/>
      <c r="CCQ1169" s="86"/>
      <c r="CCR1169" s="86"/>
      <c r="CCS1169" s="86"/>
      <c r="CCT1169" s="86"/>
      <c r="CCU1169" s="86"/>
      <c r="CCV1169" s="86"/>
      <c r="CCW1169" s="86"/>
      <c r="CCX1169" s="86"/>
      <c r="CCY1169" s="86"/>
      <c r="CCZ1169" s="86"/>
      <c r="CDA1169" s="86"/>
      <c r="CDB1169" s="86"/>
      <c r="CDC1169" s="86"/>
      <c r="CDD1169" s="86"/>
      <c r="CDE1169" s="86"/>
      <c r="CDF1169" s="86"/>
      <c r="CDG1169" s="86"/>
      <c r="CDH1169" s="86"/>
      <c r="CDI1169" s="86"/>
      <c r="CDJ1169" s="86"/>
      <c r="CDK1169" s="86"/>
      <c r="CDL1169" s="86"/>
      <c r="CDM1169" s="86"/>
      <c r="CDN1169" s="86"/>
      <c r="CDO1169" s="86"/>
      <c r="CDP1169" s="86"/>
      <c r="CDQ1169" s="86"/>
      <c r="CDR1169" s="86"/>
      <c r="CDS1169" s="86"/>
      <c r="CDT1169" s="86"/>
      <c r="CDU1169" s="86"/>
      <c r="CDV1169" s="86"/>
      <c r="CDW1169" s="86"/>
      <c r="CDX1169" s="86"/>
      <c r="CDY1169" s="86"/>
      <c r="CDZ1169" s="86"/>
      <c r="CEA1169" s="86"/>
      <c r="CEB1169" s="86"/>
      <c r="CEC1169" s="86"/>
      <c r="CED1169" s="86"/>
      <c r="CEE1169" s="86"/>
      <c r="CEF1169" s="86"/>
      <c r="CEG1169" s="86"/>
      <c r="CEH1169" s="86"/>
      <c r="CEI1169" s="86"/>
      <c r="CEJ1169" s="86"/>
      <c r="CEK1169" s="86"/>
      <c r="CEL1169" s="86"/>
      <c r="CEM1169" s="86"/>
      <c r="CEN1169" s="86"/>
      <c r="CEO1169" s="86"/>
      <c r="CEP1169" s="86"/>
      <c r="CEQ1169" s="86"/>
      <c r="CER1169" s="86"/>
      <c r="CES1169" s="86"/>
      <c r="CET1169" s="86"/>
      <c r="CEU1169" s="86"/>
      <c r="CEV1169" s="86"/>
      <c r="CEW1169" s="86"/>
      <c r="CEX1169" s="86"/>
      <c r="CEY1169" s="86"/>
      <c r="CEZ1169" s="86"/>
      <c r="CFA1169" s="86"/>
      <c r="CFB1169" s="86"/>
      <c r="CFC1169" s="86"/>
      <c r="CFD1169" s="86"/>
      <c r="CFE1169" s="86"/>
      <c r="CFF1169" s="86"/>
      <c r="CFG1169" s="86"/>
      <c r="CFH1169" s="86"/>
      <c r="CFI1169" s="86"/>
      <c r="CFJ1169" s="86"/>
      <c r="CFK1169" s="86"/>
      <c r="CFL1169" s="86"/>
      <c r="CFM1169" s="86"/>
      <c r="CFN1169" s="86"/>
      <c r="CFO1169" s="86"/>
      <c r="CFP1169" s="86"/>
      <c r="CFQ1169" s="86"/>
      <c r="CFR1169" s="86"/>
      <c r="CFS1169" s="86"/>
      <c r="CFT1169" s="86"/>
      <c r="CFU1169" s="86"/>
      <c r="CFV1169" s="86"/>
      <c r="CFW1169" s="86"/>
      <c r="CFX1169" s="86"/>
      <c r="CFY1169" s="86"/>
      <c r="CFZ1169" s="86"/>
      <c r="CGA1169" s="86"/>
      <c r="CGB1169" s="86"/>
      <c r="CGC1169" s="86"/>
      <c r="CGD1169" s="86"/>
      <c r="CGE1169" s="86"/>
      <c r="CGF1169" s="86"/>
      <c r="CGG1169" s="86"/>
      <c r="CGH1169" s="86"/>
      <c r="CGI1169" s="86"/>
      <c r="CGJ1169" s="86"/>
      <c r="CGK1169" s="86"/>
      <c r="CGL1169" s="86"/>
      <c r="CGM1169" s="86"/>
      <c r="CGN1169" s="86"/>
      <c r="CGO1169" s="86"/>
      <c r="CGP1169" s="86"/>
      <c r="CGQ1169" s="86"/>
      <c r="CGR1169" s="86"/>
      <c r="CGS1169" s="86"/>
      <c r="CGT1169" s="86"/>
      <c r="CGU1169" s="86"/>
      <c r="CGV1169" s="86"/>
      <c r="CGW1169" s="86"/>
      <c r="CGX1169" s="86"/>
      <c r="CGY1169" s="86"/>
      <c r="CGZ1169" s="86"/>
      <c r="CHA1169" s="86"/>
      <c r="CHB1169" s="86"/>
      <c r="CHC1169" s="86"/>
      <c r="CHD1169" s="86"/>
      <c r="CHE1169" s="86"/>
      <c r="CHF1169" s="86"/>
      <c r="CHG1169" s="86"/>
      <c r="CHH1169" s="86"/>
      <c r="CHI1169" s="86"/>
      <c r="CHJ1169" s="86"/>
      <c r="CHK1169" s="86"/>
      <c r="CHL1169" s="86"/>
      <c r="CHM1169" s="86"/>
      <c r="CHN1169" s="86"/>
      <c r="CHO1169" s="86"/>
      <c r="CHP1169" s="86"/>
      <c r="CHQ1169" s="86"/>
      <c r="CHR1169" s="86"/>
      <c r="CHS1169" s="86"/>
      <c r="CHT1169" s="86"/>
      <c r="CHU1169" s="86"/>
      <c r="CHV1169" s="86"/>
      <c r="CHW1169" s="86"/>
      <c r="CHX1169" s="86"/>
      <c r="CHY1169" s="86"/>
      <c r="CHZ1169" s="86"/>
      <c r="CIA1169" s="86"/>
      <c r="CIB1169" s="86"/>
      <c r="CIC1169" s="86"/>
      <c r="CID1169" s="86"/>
      <c r="CIE1169" s="86"/>
      <c r="CIF1169" s="86"/>
      <c r="CIG1169" s="86"/>
      <c r="CIH1169" s="86"/>
      <c r="CII1169" s="86"/>
      <c r="CIJ1169" s="86"/>
      <c r="CIK1169" s="86"/>
      <c r="CIL1169" s="86"/>
      <c r="CIM1169" s="86"/>
      <c r="CIN1169" s="86"/>
      <c r="CIO1169" s="86"/>
      <c r="CIP1169" s="86"/>
      <c r="CIQ1169" s="86"/>
      <c r="CIR1169" s="86"/>
      <c r="CIS1169" s="86"/>
      <c r="CIT1169" s="86"/>
      <c r="CIU1169" s="86"/>
      <c r="CIV1169" s="86"/>
      <c r="CIW1169" s="86"/>
      <c r="CIX1169" s="86"/>
      <c r="CIY1169" s="86"/>
      <c r="CIZ1169" s="86"/>
      <c r="CJA1169" s="86"/>
      <c r="CJB1169" s="86"/>
      <c r="CJC1169" s="86"/>
      <c r="CJD1169" s="86"/>
      <c r="CJE1169" s="86"/>
      <c r="CJF1169" s="86"/>
      <c r="CJG1169" s="86"/>
      <c r="CJH1169" s="86"/>
      <c r="CJI1169" s="86"/>
      <c r="CJJ1169" s="86"/>
      <c r="CJK1169" s="86"/>
      <c r="CJL1169" s="86"/>
      <c r="CJM1169" s="86"/>
      <c r="CJN1169" s="86"/>
      <c r="CJO1169" s="86"/>
      <c r="CJP1169" s="86"/>
      <c r="CJQ1169" s="86"/>
      <c r="CJR1169" s="86"/>
      <c r="CJS1169" s="86"/>
      <c r="CJT1169" s="86"/>
      <c r="CJU1169" s="86"/>
      <c r="CJV1169" s="86"/>
      <c r="CJW1169" s="86"/>
      <c r="CJX1169" s="86"/>
      <c r="CJY1169" s="86"/>
      <c r="CJZ1169" s="86"/>
      <c r="CKA1169" s="86"/>
      <c r="CKB1169" s="86"/>
      <c r="CKC1169" s="86"/>
      <c r="CKD1169" s="86"/>
      <c r="CKE1169" s="86"/>
      <c r="CKF1169" s="86"/>
      <c r="CKG1169" s="86"/>
      <c r="CKH1169" s="86"/>
      <c r="CKI1169" s="86"/>
      <c r="CKJ1169" s="86"/>
      <c r="CKK1169" s="86"/>
      <c r="CKL1169" s="86"/>
      <c r="CKM1169" s="86"/>
      <c r="CKN1169" s="86"/>
      <c r="CKO1169" s="86"/>
      <c r="CKP1169" s="86"/>
      <c r="CKQ1169" s="86"/>
      <c r="CKR1169" s="86"/>
      <c r="CKS1169" s="86"/>
      <c r="CKT1169" s="86"/>
      <c r="CKU1169" s="86"/>
      <c r="CKV1169" s="86"/>
      <c r="CKW1169" s="86"/>
      <c r="CKX1169" s="86"/>
      <c r="CKY1169" s="86"/>
      <c r="CKZ1169" s="86"/>
      <c r="CLA1169" s="86"/>
      <c r="CLB1169" s="86"/>
      <c r="CLC1169" s="86"/>
      <c r="CLD1169" s="86"/>
      <c r="CLE1169" s="86"/>
      <c r="CLF1169" s="86"/>
      <c r="CLG1169" s="86"/>
      <c r="CLH1169" s="86"/>
      <c r="CLI1169" s="86"/>
      <c r="CLJ1169" s="86"/>
      <c r="CLK1169" s="86"/>
      <c r="CLL1169" s="86"/>
      <c r="CLM1169" s="86"/>
      <c r="CLN1169" s="86"/>
      <c r="CLO1169" s="86"/>
      <c r="CLP1169" s="86"/>
      <c r="CLQ1169" s="86"/>
      <c r="CLR1169" s="86"/>
      <c r="CLS1169" s="86"/>
      <c r="CLT1169" s="86"/>
      <c r="CLU1169" s="86"/>
      <c r="CLV1169" s="86"/>
      <c r="CLW1169" s="86"/>
      <c r="CLX1169" s="86"/>
      <c r="CLY1169" s="86"/>
      <c r="CLZ1169" s="86"/>
      <c r="CMA1169" s="86"/>
      <c r="CMB1169" s="86"/>
      <c r="CMC1169" s="86"/>
      <c r="CMD1169" s="86"/>
      <c r="CME1169" s="86"/>
      <c r="CMF1169" s="86"/>
      <c r="CMG1169" s="86"/>
      <c r="CMH1169" s="86"/>
      <c r="CMI1169" s="86"/>
      <c r="CMJ1169" s="86"/>
      <c r="CMK1169" s="86"/>
      <c r="CML1169" s="86"/>
      <c r="CMM1169" s="86"/>
      <c r="CMN1169" s="86"/>
      <c r="CMO1169" s="86"/>
      <c r="CMP1169" s="86"/>
      <c r="CMQ1169" s="86"/>
      <c r="CMR1169" s="86"/>
      <c r="CMS1169" s="86"/>
      <c r="CMT1169" s="86"/>
      <c r="CMU1169" s="86"/>
      <c r="CMV1169" s="86"/>
      <c r="CMW1169" s="86"/>
      <c r="CMX1169" s="86"/>
      <c r="CMY1169" s="86"/>
      <c r="CMZ1169" s="86"/>
      <c r="CNA1169" s="86"/>
      <c r="CNB1169" s="86"/>
      <c r="CNC1169" s="86"/>
      <c r="CND1169" s="86"/>
      <c r="CNE1169" s="86"/>
      <c r="CNF1169" s="86"/>
      <c r="CNG1169" s="86"/>
      <c r="CNH1169" s="86"/>
      <c r="CNI1169" s="86"/>
      <c r="CNJ1169" s="86"/>
      <c r="CNK1169" s="86"/>
      <c r="CNL1169" s="86"/>
      <c r="CNM1169" s="86"/>
      <c r="CNN1169" s="86"/>
      <c r="CNO1169" s="86"/>
      <c r="CNP1169" s="86"/>
      <c r="CNQ1169" s="86"/>
      <c r="CNR1169" s="86"/>
      <c r="CNS1169" s="86"/>
      <c r="CNT1169" s="86"/>
      <c r="CNU1169" s="86"/>
      <c r="CNV1169" s="86"/>
      <c r="CNW1169" s="86"/>
      <c r="CNX1169" s="86"/>
      <c r="CNY1169" s="86"/>
      <c r="CNZ1169" s="86"/>
      <c r="COA1169" s="86"/>
      <c r="COB1169" s="86"/>
      <c r="COC1169" s="86"/>
      <c r="COD1169" s="86"/>
      <c r="COE1169" s="86"/>
      <c r="COF1169" s="86"/>
      <c r="COG1169" s="86"/>
      <c r="COH1169" s="86"/>
      <c r="COI1169" s="86"/>
      <c r="COJ1169" s="86"/>
      <c r="COK1169" s="86"/>
      <c r="COL1169" s="86"/>
      <c r="COM1169" s="86"/>
      <c r="CON1169" s="86"/>
      <c r="COO1169" s="86"/>
      <c r="COP1169" s="86"/>
      <c r="COQ1169" s="86"/>
      <c r="COR1169" s="86"/>
      <c r="COS1169" s="86"/>
      <c r="COT1169" s="86"/>
      <c r="COU1169" s="86"/>
      <c r="COV1169" s="86"/>
      <c r="COW1169" s="86"/>
      <c r="COX1169" s="86"/>
      <c r="COY1169" s="86"/>
      <c r="COZ1169" s="86"/>
      <c r="CPA1169" s="86"/>
      <c r="CPB1169" s="86"/>
      <c r="CPC1169" s="86"/>
      <c r="CPD1169" s="86"/>
      <c r="CPE1169" s="86"/>
      <c r="CPF1169" s="86"/>
      <c r="CPG1169" s="86"/>
      <c r="CPH1169" s="86"/>
      <c r="CPI1169" s="86"/>
      <c r="CPJ1169" s="86"/>
      <c r="CPK1169" s="86"/>
      <c r="CPL1169" s="86"/>
      <c r="CPM1169" s="86"/>
      <c r="CPN1169" s="86"/>
      <c r="CPO1169" s="86"/>
      <c r="CPP1169" s="86"/>
      <c r="CPQ1169" s="86"/>
      <c r="CPR1169" s="86"/>
      <c r="CPS1169" s="86"/>
      <c r="CPT1169" s="86"/>
      <c r="CPU1169" s="86"/>
      <c r="CPV1169" s="86"/>
      <c r="CPW1169" s="86"/>
      <c r="CPX1169" s="86"/>
      <c r="CPY1169" s="86"/>
      <c r="CPZ1169" s="86"/>
      <c r="CQA1169" s="86"/>
      <c r="CQB1169" s="86"/>
      <c r="CQC1169" s="86"/>
      <c r="CQD1169" s="86"/>
      <c r="CQE1169" s="86"/>
      <c r="CQF1169" s="86"/>
      <c r="CQG1169" s="86"/>
      <c r="CQH1169" s="86"/>
      <c r="CQI1169" s="86"/>
      <c r="CQJ1169" s="86"/>
      <c r="CQK1169" s="86"/>
      <c r="CQL1169" s="86"/>
      <c r="CQM1169" s="86"/>
      <c r="CQN1169" s="86"/>
      <c r="CQO1169" s="86"/>
      <c r="CQP1169" s="86"/>
      <c r="CQQ1169" s="86"/>
      <c r="CQR1169" s="86"/>
      <c r="CQS1169" s="86"/>
      <c r="CQT1169" s="86"/>
      <c r="CQU1169" s="86"/>
      <c r="CQV1169" s="86"/>
      <c r="CQW1169" s="86"/>
      <c r="CQX1169" s="86"/>
      <c r="CQY1169" s="86"/>
      <c r="CQZ1169" s="86"/>
      <c r="CRA1169" s="86"/>
      <c r="CRB1169" s="86"/>
      <c r="CRC1169" s="86"/>
      <c r="CRD1169" s="86"/>
      <c r="CRE1169" s="86"/>
      <c r="CRF1169" s="86"/>
      <c r="CRG1169" s="86"/>
      <c r="CRH1169" s="86"/>
      <c r="CRI1169" s="86"/>
      <c r="CRJ1169" s="86"/>
      <c r="CRK1169" s="86"/>
      <c r="CRL1169" s="86"/>
      <c r="CRM1169" s="86"/>
      <c r="CRN1169" s="86"/>
      <c r="CRO1169" s="86"/>
      <c r="CRP1169" s="86"/>
      <c r="CRQ1169" s="86"/>
      <c r="CRR1169" s="86"/>
      <c r="CRS1169" s="86"/>
      <c r="CRT1169" s="86"/>
      <c r="CRU1169" s="86"/>
      <c r="CRV1169" s="86"/>
      <c r="CRW1169" s="86"/>
      <c r="CRX1169" s="86"/>
      <c r="CRY1169" s="86"/>
      <c r="CRZ1169" s="86"/>
      <c r="CSA1169" s="86"/>
      <c r="CSB1169" s="86"/>
      <c r="CSC1169" s="86"/>
      <c r="CSD1169" s="86"/>
      <c r="CSE1169" s="86"/>
      <c r="CSF1169" s="86"/>
      <c r="CSG1169" s="86"/>
      <c r="CSH1169" s="86"/>
      <c r="CSI1169" s="86"/>
      <c r="CSJ1169" s="86"/>
      <c r="CSK1169" s="86"/>
      <c r="CSL1169" s="86"/>
      <c r="CSM1169" s="86"/>
      <c r="CSN1169" s="86"/>
      <c r="CSO1169" s="86"/>
      <c r="CSP1169" s="86"/>
      <c r="CSQ1169" s="86"/>
      <c r="CSR1169" s="86"/>
      <c r="CSS1169" s="86"/>
      <c r="CST1169" s="86"/>
      <c r="CSU1169" s="86"/>
      <c r="CSV1169" s="86"/>
      <c r="CSW1169" s="86"/>
      <c r="CSX1169" s="86"/>
      <c r="CSY1169" s="86"/>
      <c r="CSZ1169" s="86"/>
      <c r="CTA1169" s="86"/>
      <c r="CTB1169" s="86"/>
      <c r="CTC1169" s="86"/>
      <c r="CTD1169" s="86"/>
      <c r="CTE1169" s="86"/>
      <c r="CTF1169" s="86"/>
      <c r="CTG1169" s="86"/>
      <c r="CTH1169" s="86"/>
      <c r="CTI1169" s="86"/>
      <c r="CTJ1169" s="86"/>
      <c r="CTK1169" s="86"/>
      <c r="CTL1169" s="86"/>
      <c r="CTM1169" s="86"/>
      <c r="CTN1169" s="86"/>
      <c r="CTO1169" s="86"/>
      <c r="CTP1169" s="86"/>
      <c r="CTQ1169" s="86"/>
      <c r="CTR1169" s="86"/>
      <c r="CTS1169" s="86"/>
      <c r="CTT1169" s="86"/>
      <c r="CTU1169" s="86"/>
      <c r="CTV1169" s="86"/>
      <c r="CTW1169" s="86"/>
      <c r="CTX1169" s="86"/>
      <c r="CTY1169" s="86"/>
      <c r="CTZ1169" s="86"/>
      <c r="CUA1169" s="86"/>
      <c r="CUB1169" s="86"/>
      <c r="CUC1169" s="86"/>
      <c r="CUD1169" s="86"/>
      <c r="CUE1169" s="86"/>
      <c r="CUF1169" s="86"/>
      <c r="CUG1169" s="86"/>
      <c r="CUH1169" s="86"/>
      <c r="CUI1169" s="86"/>
      <c r="CUJ1169" s="86"/>
      <c r="CUK1169" s="86"/>
      <c r="CUL1169" s="86"/>
      <c r="CUM1169" s="86"/>
      <c r="CUN1169" s="86"/>
      <c r="CUO1169" s="86"/>
      <c r="CUP1169" s="86"/>
      <c r="CUQ1169" s="86"/>
      <c r="CUR1169" s="86"/>
      <c r="CUS1169" s="86"/>
      <c r="CUT1169" s="86"/>
      <c r="CUU1169" s="86"/>
      <c r="CUV1169" s="86"/>
      <c r="CUW1169" s="86"/>
      <c r="CUX1169" s="86"/>
      <c r="CUY1169" s="86"/>
      <c r="CUZ1169" s="86"/>
      <c r="CVA1169" s="86"/>
      <c r="CVB1169" s="86"/>
      <c r="CVC1169" s="86"/>
      <c r="CVD1169" s="86"/>
      <c r="CVE1169" s="86"/>
      <c r="CVF1169" s="86"/>
      <c r="CVG1169" s="86"/>
      <c r="CVH1169" s="86"/>
      <c r="CVI1169" s="86"/>
      <c r="CVJ1169" s="86"/>
      <c r="CVK1169" s="86"/>
      <c r="CVL1169" s="86"/>
      <c r="CVM1169" s="86"/>
      <c r="CVN1169" s="86"/>
      <c r="CVO1169" s="86"/>
      <c r="CVP1169" s="86"/>
      <c r="CVQ1169" s="86"/>
      <c r="CVR1169" s="86"/>
      <c r="CVS1169" s="86"/>
      <c r="CVT1169" s="86"/>
      <c r="CVU1169" s="86"/>
      <c r="CVV1169" s="86"/>
      <c r="CVW1169" s="86"/>
      <c r="CVX1169" s="86"/>
      <c r="CVY1169" s="86"/>
      <c r="CVZ1169" s="86"/>
      <c r="CWA1169" s="86"/>
      <c r="CWB1169" s="86"/>
      <c r="CWC1169" s="86"/>
      <c r="CWD1169" s="86"/>
      <c r="CWE1169" s="86"/>
      <c r="CWF1169" s="86"/>
      <c r="CWG1169" s="86"/>
      <c r="CWH1169" s="86"/>
      <c r="CWI1169" s="86"/>
      <c r="CWJ1169" s="86"/>
      <c r="CWK1169" s="86"/>
      <c r="CWL1169" s="86"/>
      <c r="CWM1169" s="86"/>
      <c r="CWN1169" s="86"/>
      <c r="CWO1169" s="86"/>
      <c r="CWP1169" s="86"/>
      <c r="CWQ1169" s="86"/>
      <c r="CWR1169" s="86"/>
      <c r="CWS1169" s="86"/>
      <c r="CWT1169" s="86"/>
      <c r="CWU1169" s="86"/>
      <c r="CWV1169" s="86"/>
      <c r="CWW1169" s="86"/>
      <c r="CWX1169" s="86"/>
      <c r="CWY1169" s="86"/>
      <c r="CWZ1169" s="86"/>
      <c r="CXA1169" s="86"/>
      <c r="CXB1169" s="86"/>
      <c r="CXC1169" s="86"/>
      <c r="CXD1169" s="86"/>
      <c r="CXE1169" s="86"/>
      <c r="CXF1169" s="86"/>
      <c r="CXG1169" s="86"/>
      <c r="CXH1169" s="86"/>
      <c r="CXI1169" s="86"/>
      <c r="CXJ1169" s="86"/>
      <c r="CXK1169" s="86"/>
      <c r="CXL1169" s="86"/>
      <c r="CXM1169" s="86"/>
      <c r="CXN1169" s="86"/>
      <c r="CXO1169" s="86"/>
      <c r="CXP1169" s="86"/>
      <c r="CXQ1169" s="86"/>
      <c r="CXR1169" s="86"/>
      <c r="CXS1169" s="86"/>
      <c r="CXT1169" s="86"/>
      <c r="CXU1169" s="86"/>
      <c r="CXV1169" s="86"/>
      <c r="CXW1169" s="86"/>
      <c r="CXX1169" s="86"/>
      <c r="CXY1169" s="86"/>
      <c r="CXZ1169" s="86"/>
      <c r="CYA1169" s="86"/>
      <c r="CYB1169" s="86"/>
      <c r="CYC1169" s="86"/>
      <c r="CYD1169" s="86"/>
      <c r="CYE1169" s="86"/>
      <c r="CYF1169" s="86"/>
      <c r="CYG1169" s="86"/>
      <c r="CYH1169" s="86"/>
      <c r="CYI1169" s="86"/>
      <c r="CYJ1169" s="86"/>
      <c r="CYK1169" s="86"/>
      <c r="CYL1169" s="86"/>
      <c r="CYM1169" s="86"/>
      <c r="CYN1169" s="86"/>
      <c r="CYO1169" s="86"/>
      <c r="CYP1169" s="86"/>
      <c r="CYQ1169" s="86"/>
      <c r="CYR1169" s="86"/>
      <c r="CYS1169" s="86"/>
      <c r="CYT1169" s="86"/>
      <c r="CYU1169" s="86"/>
      <c r="CYV1169" s="86"/>
      <c r="CYW1169" s="86"/>
      <c r="CYX1169" s="86"/>
      <c r="CYY1169" s="86"/>
      <c r="CYZ1169" s="86"/>
      <c r="CZA1169" s="86"/>
      <c r="CZB1169" s="86"/>
      <c r="CZC1169" s="86"/>
      <c r="CZD1169" s="86"/>
      <c r="CZE1169" s="86"/>
      <c r="CZF1169" s="86"/>
      <c r="CZG1169" s="86"/>
      <c r="CZH1169" s="86"/>
      <c r="CZI1169" s="86"/>
      <c r="CZJ1169" s="86"/>
      <c r="CZK1169" s="86"/>
      <c r="CZL1169" s="86"/>
      <c r="CZM1169" s="86"/>
      <c r="CZN1169" s="86"/>
      <c r="CZO1169" s="86"/>
      <c r="CZP1169" s="86"/>
      <c r="CZQ1169" s="86"/>
      <c r="CZR1169" s="86"/>
      <c r="CZS1169" s="86"/>
      <c r="CZT1169" s="86"/>
      <c r="CZU1169" s="86"/>
      <c r="CZV1169" s="86"/>
      <c r="CZW1169" s="86"/>
      <c r="CZX1169" s="86"/>
      <c r="CZY1169" s="86"/>
      <c r="CZZ1169" s="86"/>
      <c r="DAA1169" s="86"/>
      <c r="DAB1169" s="86"/>
      <c r="DAC1169" s="86"/>
      <c r="DAD1169" s="86"/>
      <c r="DAE1169" s="86"/>
      <c r="DAF1169" s="86"/>
      <c r="DAG1169" s="86"/>
      <c r="DAH1169" s="86"/>
      <c r="DAI1169" s="86"/>
      <c r="DAJ1169" s="86"/>
      <c r="DAK1169" s="86"/>
      <c r="DAL1169" s="86"/>
      <c r="DAM1169" s="86"/>
      <c r="DAN1169" s="86"/>
      <c r="DAO1169" s="86"/>
      <c r="DAP1169" s="86"/>
      <c r="DAQ1169" s="86"/>
      <c r="DAR1169" s="86"/>
      <c r="DAS1169" s="86"/>
      <c r="DAT1169" s="86"/>
      <c r="DAU1169" s="86"/>
      <c r="DAV1169" s="86"/>
      <c r="DAW1169" s="86"/>
      <c r="DAX1169" s="86"/>
      <c r="DAY1169" s="86"/>
      <c r="DAZ1169" s="86"/>
      <c r="DBA1169" s="86"/>
      <c r="DBB1169" s="86"/>
      <c r="DBC1169" s="86"/>
      <c r="DBD1169" s="86"/>
      <c r="DBE1169" s="86"/>
      <c r="DBF1169" s="86"/>
      <c r="DBG1169" s="86"/>
      <c r="DBH1169" s="86"/>
      <c r="DBI1169" s="86"/>
      <c r="DBJ1169" s="86"/>
      <c r="DBK1169" s="86"/>
      <c r="DBL1169" s="86"/>
      <c r="DBM1169" s="86"/>
      <c r="DBN1169" s="86"/>
      <c r="DBO1169" s="86"/>
      <c r="DBP1169" s="86"/>
      <c r="DBQ1169" s="86"/>
      <c r="DBR1169" s="86"/>
      <c r="DBS1169" s="86"/>
      <c r="DBT1169" s="86"/>
      <c r="DBU1169" s="86"/>
      <c r="DBV1169" s="86"/>
      <c r="DBW1169" s="86"/>
      <c r="DBX1169" s="86"/>
      <c r="DBY1169" s="86"/>
      <c r="DBZ1169" s="86"/>
      <c r="DCA1169" s="86"/>
      <c r="DCB1169" s="86"/>
      <c r="DCC1169" s="86"/>
      <c r="DCD1169" s="86"/>
      <c r="DCE1169" s="86"/>
      <c r="DCF1169" s="86"/>
      <c r="DCG1169" s="86"/>
      <c r="DCH1169" s="86"/>
      <c r="DCI1169" s="86"/>
      <c r="DCJ1169" s="86"/>
      <c r="DCK1169" s="86"/>
      <c r="DCL1169" s="86"/>
      <c r="DCM1169" s="86"/>
      <c r="DCN1169" s="86"/>
      <c r="DCO1169" s="86"/>
      <c r="DCP1169" s="86"/>
      <c r="DCQ1169" s="86"/>
      <c r="DCR1169" s="86"/>
      <c r="DCS1169" s="86"/>
      <c r="DCT1169" s="86"/>
      <c r="DCU1169" s="86"/>
      <c r="DCV1169" s="86"/>
      <c r="DCW1169" s="86"/>
      <c r="DCX1169" s="86"/>
      <c r="DCY1169" s="86"/>
      <c r="DCZ1169" s="86"/>
      <c r="DDA1169" s="86"/>
      <c r="DDB1169" s="86"/>
      <c r="DDC1169" s="86"/>
      <c r="DDD1169" s="86"/>
      <c r="DDE1169" s="86"/>
      <c r="DDF1169" s="86"/>
      <c r="DDG1169" s="86"/>
      <c r="DDH1169" s="86"/>
      <c r="DDI1169" s="86"/>
      <c r="DDJ1169" s="86"/>
      <c r="DDK1169" s="86"/>
      <c r="DDL1169" s="86"/>
      <c r="DDM1169" s="86"/>
      <c r="DDN1169" s="86"/>
      <c r="DDO1169" s="86"/>
      <c r="DDP1169" s="86"/>
      <c r="DDQ1169" s="86"/>
      <c r="DDR1169" s="86"/>
      <c r="DDS1169" s="86"/>
      <c r="DDT1169" s="86"/>
      <c r="DDU1169" s="86"/>
      <c r="DDV1169" s="86"/>
      <c r="DDW1169" s="86"/>
      <c r="DDX1169" s="86"/>
      <c r="DDY1169" s="86"/>
      <c r="DDZ1169" s="86"/>
      <c r="DEA1169" s="86"/>
      <c r="DEB1169" s="86"/>
      <c r="DEC1169" s="86"/>
      <c r="DED1169" s="86"/>
      <c r="DEE1169" s="86"/>
      <c r="DEF1169" s="86"/>
      <c r="DEG1169" s="86"/>
      <c r="DEH1169" s="86"/>
      <c r="DEI1169" s="86"/>
      <c r="DEJ1169" s="86"/>
      <c r="DEK1169" s="86"/>
      <c r="DEL1169" s="86"/>
      <c r="DEM1169" s="86"/>
      <c r="DEN1169" s="86"/>
      <c r="DEO1169" s="86"/>
      <c r="DEP1169" s="86"/>
      <c r="DEQ1169" s="86"/>
      <c r="DER1169" s="86"/>
      <c r="DES1169" s="86"/>
      <c r="DET1169" s="86"/>
      <c r="DEU1169" s="86"/>
      <c r="DEV1169" s="86"/>
      <c r="DEW1169" s="86"/>
      <c r="DEX1169" s="86"/>
      <c r="DEY1169" s="86"/>
      <c r="DEZ1169" s="86"/>
      <c r="DFA1169" s="86"/>
      <c r="DFB1169" s="86"/>
      <c r="DFC1169" s="86"/>
      <c r="DFD1169" s="86"/>
      <c r="DFE1169" s="86"/>
      <c r="DFF1169" s="86"/>
      <c r="DFG1169" s="86"/>
      <c r="DFH1169" s="86"/>
      <c r="DFI1169" s="86"/>
      <c r="DFJ1169" s="86"/>
      <c r="DFK1169" s="86"/>
      <c r="DFL1169" s="86"/>
      <c r="DFM1169" s="86"/>
      <c r="DFN1169" s="86"/>
      <c r="DFO1169" s="86"/>
      <c r="DFP1169" s="86"/>
      <c r="DFQ1169" s="86"/>
      <c r="DFR1169" s="86"/>
      <c r="DFS1169" s="86"/>
      <c r="DFT1169" s="86"/>
      <c r="DFU1169" s="86"/>
      <c r="DFV1169" s="86"/>
      <c r="DFW1169" s="86"/>
      <c r="DFX1169" s="86"/>
      <c r="DFY1169" s="86"/>
      <c r="DFZ1169" s="86"/>
      <c r="DGA1169" s="86"/>
      <c r="DGB1169" s="86"/>
      <c r="DGC1169" s="86"/>
      <c r="DGD1169" s="86"/>
      <c r="DGE1169" s="86"/>
      <c r="DGF1169" s="86"/>
      <c r="DGG1169" s="86"/>
      <c r="DGH1169" s="86"/>
      <c r="DGI1169" s="86"/>
      <c r="DGJ1169" s="86"/>
      <c r="DGK1169" s="86"/>
      <c r="DGL1169" s="86"/>
      <c r="DGM1169" s="86"/>
      <c r="DGN1169" s="86"/>
      <c r="DGO1169" s="86"/>
      <c r="DGP1169" s="86"/>
      <c r="DGQ1169" s="86"/>
      <c r="DGR1169" s="86"/>
      <c r="DGS1169" s="86"/>
      <c r="DGT1169" s="86"/>
      <c r="DGU1169" s="86"/>
      <c r="DGV1169" s="86"/>
      <c r="DGW1169" s="86"/>
      <c r="DGX1169" s="86"/>
      <c r="DGY1169" s="86"/>
      <c r="DGZ1169" s="86"/>
      <c r="DHA1169" s="86"/>
      <c r="DHB1169" s="86"/>
      <c r="DHC1169" s="86"/>
      <c r="DHD1169" s="86"/>
      <c r="DHE1169" s="86"/>
      <c r="DHF1169" s="86"/>
      <c r="DHG1169" s="86"/>
      <c r="DHH1169" s="86"/>
      <c r="DHI1169" s="86"/>
      <c r="DHJ1169" s="86"/>
      <c r="DHK1169" s="86"/>
      <c r="DHL1169" s="86"/>
      <c r="DHM1169" s="86"/>
      <c r="DHN1169" s="86"/>
      <c r="DHO1169" s="86"/>
      <c r="DHP1169" s="86"/>
      <c r="DHQ1169" s="86"/>
      <c r="DHR1169" s="86"/>
      <c r="DHS1169" s="86"/>
      <c r="DHT1169" s="86"/>
      <c r="DHU1169" s="86"/>
      <c r="DHV1169" s="86"/>
      <c r="DHW1169" s="86"/>
      <c r="DHX1169" s="86"/>
      <c r="DHY1169" s="86"/>
      <c r="DHZ1169" s="86"/>
      <c r="DIA1169" s="86"/>
      <c r="DIB1169" s="86"/>
      <c r="DIC1169" s="86"/>
      <c r="DID1169" s="86"/>
      <c r="DIE1169" s="86"/>
      <c r="DIF1169" s="86"/>
      <c r="DIG1169" s="86"/>
      <c r="DIH1169" s="86"/>
      <c r="DII1169" s="86"/>
      <c r="DIJ1169" s="86"/>
      <c r="DIK1169" s="86"/>
      <c r="DIL1169" s="86"/>
      <c r="DIM1169" s="86"/>
      <c r="DIN1169" s="86"/>
      <c r="DIO1169" s="86"/>
      <c r="DIP1169" s="86"/>
      <c r="DIQ1169" s="86"/>
      <c r="DIR1169" s="86"/>
      <c r="DIS1169" s="86"/>
      <c r="DIT1169" s="86"/>
      <c r="DIU1169" s="86"/>
      <c r="DIV1169" s="86"/>
      <c r="DIW1169" s="86"/>
      <c r="DIX1169" s="86"/>
      <c r="DIY1169" s="86"/>
      <c r="DIZ1169" s="86"/>
      <c r="DJA1169" s="86"/>
      <c r="DJB1169" s="86"/>
      <c r="DJC1169" s="86"/>
      <c r="DJD1169" s="86"/>
      <c r="DJE1169" s="86"/>
      <c r="DJF1169" s="86"/>
      <c r="DJG1169" s="86"/>
      <c r="DJH1169" s="86"/>
      <c r="DJI1169" s="86"/>
      <c r="DJJ1169" s="86"/>
      <c r="DJK1169" s="86"/>
      <c r="DJL1169" s="86"/>
      <c r="DJM1169" s="86"/>
      <c r="DJN1169" s="86"/>
      <c r="DJO1169" s="86"/>
      <c r="DJP1169" s="86"/>
      <c r="DJQ1169" s="86"/>
      <c r="DJR1169" s="86"/>
      <c r="DJS1169" s="86"/>
      <c r="DJT1169" s="86"/>
      <c r="DJU1169" s="86"/>
      <c r="DJV1169" s="86"/>
      <c r="DJW1169" s="86"/>
      <c r="DJX1169" s="86"/>
      <c r="DJY1169" s="86"/>
      <c r="DJZ1169" s="86"/>
      <c r="DKA1169" s="86"/>
      <c r="DKB1169" s="86"/>
      <c r="DKC1169" s="86"/>
      <c r="DKD1169" s="86"/>
      <c r="DKE1169" s="86"/>
      <c r="DKF1169" s="86"/>
      <c r="DKG1169" s="86"/>
      <c r="DKH1169" s="86"/>
      <c r="DKI1169" s="86"/>
      <c r="DKJ1169" s="86"/>
      <c r="DKK1169" s="86"/>
      <c r="DKL1169" s="86"/>
      <c r="DKM1169" s="86"/>
      <c r="DKN1169" s="86"/>
      <c r="DKO1169" s="86"/>
      <c r="DKP1169" s="86"/>
      <c r="DKQ1169" s="86"/>
      <c r="DKR1169" s="86"/>
      <c r="DKS1169" s="86"/>
      <c r="DKT1169" s="86"/>
      <c r="DKU1169" s="86"/>
      <c r="DKV1169" s="86"/>
      <c r="DKW1169" s="86"/>
      <c r="DKX1169" s="86"/>
      <c r="DKY1169" s="86"/>
      <c r="DKZ1169" s="86"/>
      <c r="DLA1169" s="86"/>
      <c r="DLB1169" s="86"/>
      <c r="DLC1169" s="86"/>
      <c r="DLD1169" s="86"/>
      <c r="DLE1169" s="86"/>
      <c r="DLF1169" s="86"/>
      <c r="DLG1169" s="86"/>
      <c r="DLH1169" s="86"/>
      <c r="DLI1169" s="86"/>
      <c r="DLJ1169" s="86"/>
      <c r="DLK1169" s="86"/>
      <c r="DLL1169" s="86"/>
      <c r="DLM1169" s="86"/>
      <c r="DLN1169" s="86"/>
      <c r="DLO1169" s="86"/>
      <c r="DLP1169" s="86"/>
      <c r="DLQ1169" s="86"/>
      <c r="DLR1169" s="86"/>
      <c r="DLS1169" s="86"/>
      <c r="DLT1169" s="86"/>
      <c r="DLU1169" s="86"/>
      <c r="DLV1169" s="86"/>
      <c r="DLW1169" s="86"/>
      <c r="DLX1169" s="86"/>
      <c r="DLY1169" s="86"/>
      <c r="DLZ1169" s="86"/>
      <c r="DMA1169" s="86"/>
      <c r="DMB1169" s="86"/>
      <c r="DMC1169" s="86"/>
      <c r="DMD1169" s="86"/>
      <c r="DME1169" s="86"/>
      <c r="DMF1169" s="86"/>
      <c r="DMG1169" s="86"/>
      <c r="DMH1169" s="86"/>
      <c r="DMI1169" s="86"/>
      <c r="DMJ1169" s="86"/>
      <c r="DMK1169" s="86"/>
      <c r="DML1169" s="86"/>
      <c r="DMM1169" s="86"/>
      <c r="DMN1169" s="86"/>
      <c r="DMO1169" s="86"/>
      <c r="DMP1169" s="86"/>
      <c r="DMQ1169" s="86"/>
      <c r="DMR1169" s="86"/>
      <c r="DMS1169" s="86"/>
      <c r="DMT1169" s="86"/>
      <c r="DMU1169" s="86"/>
      <c r="DMV1169" s="86"/>
      <c r="DMW1169" s="86"/>
      <c r="DMX1169" s="86"/>
      <c r="DMY1169" s="86"/>
      <c r="DMZ1169" s="86"/>
      <c r="DNA1169" s="86"/>
      <c r="DNB1169" s="86"/>
      <c r="DNC1169" s="86"/>
      <c r="DND1169" s="86"/>
      <c r="DNE1169" s="86"/>
      <c r="DNF1169" s="86"/>
      <c r="DNG1169" s="86"/>
      <c r="DNH1169" s="86"/>
      <c r="DNI1169" s="86"/>
      <c r="DNJ1169" s="86"/>
      <c r="DNK1169" s="86"/>
      <c r="DNL1169" s="86"/>
      <c r="DNM1169" s="86"/>
      <c r="DNN1169" s="86"/>
      <c r="DNO1169" s="86"/>
      <c r="DNP1169" s="86"/>
      <c r="DNQ1169" s="86"/>
      <c r="DNR1169" s="86"/>
      <c r="DNS1169" s="86"/>
      <c r="DNT1169" s="86"/>
      <c r="DNU1169" s="86"/>
      <c r="DNV1169" s="86"/>
      <c r="DNW1169" s="86"/>
      <c r="DNX1169" s="86"/>
      <c r="DNY1169" s="86"/>
      <c r="DNZ1169" s="86"/>
      <c r="DOA1169" s="86"/>
      <c r="DOB1169" s="86"/>
      <c r="DOC1169" s="86"/>
      <c r="DOD1169" s="86"/>
      <c r="DOE1169" s="86"/>
      <c r="DOF1169" s="86"/>
      <c r="DOG1169" s="86"/>
      <c r="DOH1169" s="86"/>
      <c r="DOI1169" s="86"/>
      <c r="DOJ1169" s="86"/>
      <c r="DOK1169" s="86"/>
      <c r="DOL1169" s="86"/>
      <c r="DOM1169" s="86"/>
      <c r="DON1169" s="86"/>
      <c r="DOO1169" s="86"/>
      <c r="DOP1169" s="86"/>
      <c r="DOQ1169" s="86"/>
      <c r="DOR1169" s="86"/>
      <c r="DOS1169" s="86"/>
      <c r="DOT1169" s="86"/>
      <c r="DOU1169" s="86"/>
      <c r="DOV1169" s="86"/>
      <c r="DOW1169" s="86"/>
      <c r="DOX1169" s="86"/>
      <c r="DOY1169" s="86"/>
      <c r="DOZ1169" s="86"/>
      <c r="DPA1169" s="86"/>
      <c r="DPB1169" s="86"/>
      <c r="DPC1169" s="86"/>
      <c r="DPD1169" s="86"/>
      <c r="DPE1169" s="86"/>
      <c r="DPF1169" s="86"/>
      <c r="DPG1169" s="86"/>
      <c r="DPH1169" s="86"/>
      <c r="DPI1169" s="86"/>
      <c r="DPJ1169" s="86"/>
      <c r="DPK1169" s="86"/>
      <c r="DPL1169" s="86"/>
      <c r="DPM1169" s="86"/>
      <c r="DPN1169" s="86"/>
      <c r="DPO1169" s="86"/>
      <c r="DPP1169" s="86"/>
      <c r="DPQ1169" s="86"/>
      <c r="DPR1169" s="86"/>
      <c r="DPS1169" s="86"/>
      <c r="DPT1169" s="86"/>
      <c r="DPU1169" s="86"/>
      <c r="DPV1169" s="86"/>
      <c r="DPW1169" s="86"/>
      <c r="DPX1169" s="86"/>
      <c r="DPY1169" s="86"/>
      <c r="DPZ1169" s="86"/>
      <c r="DQA1169" s="86"/>
      <c r="DQB1169" s="86"/>
      <c r="DQC1169" s="86"/>
      <c r="DQD1169" s="86"/>
      <c r="DQE1169" s="86"/>
      <c r="DQF1169" s="86"/>
      <c r="DQG1169" s="86"/>
      <c r="DQH1169" s="86"/>
      <c r="DQI1169" s="86"/>
      <c r="DQJ1169" s="86"/>
      <c r="DQK1169" s="86"/>
      <c r="DQL1169" s="86"/>
      <c r="DQM1169" s="86"/>
      <c r="DQN1169" s="86"/>
      <c r="DQO1169" s="86"/>
      <c r="DQP1169" s="86"/>
      <c r="DQQ1169" s="86"/>
      <c r="DQR1169" s="86"/>
      <c r="DQS1169" s="86"/>
      <c r="DQT1169" s="86"/>
      <c r="DQU1169" s="86"/>
      <c r="DQV1169" s="86"/>
      <c r="DQW1169" s="86"/>
      <c r="DQX1169" s="86"/>
      <c r="DQY1169" s="86"/>
      <c r="DQZ1169" s="86"/>
      <c r="DRA1169" s="86"/>
      <c r="DRB1169" s="86"/>
      <c r="DRC1169" s="86"/>
      <c r="DRD1169" s="86"/>
      <c r="DRE1169" s="86"/>
      <c r="DRF1169" s="86"/>
      <c r="DRG1169" s="86"/>
      <c r="DRH1169" s="86"/>
      <c r="DRI1169" s="86"/>
      <c r="DRJ1169" s="86"/>
      <c r="DRK1169" s="86"/>
      <c r="DRL1169" s="86"/>
      <c r="DRM1169" s="86"/>
      <c r="DRN1169" s="86"/>
      <c r="DRO1169" s="86"/>
      <c r="DRP1169" s="86"/>
      <c r="DRQ1169" s="86"/>
      <c r="DRR1169" s="86"/>
      <c r="DRS1169" s="86"/>
      <c r="DRT1169" s="86"/>
      <c r="DRU1169" s="86"/>
      <c r="DRV1169" s="86"/>
      <c r="DRW1169" s="86"/>
      <c r="DRX1169" s="86"/>
      <c r="DRY1169" s="86"/>
      <c r="DRZ1169" s="86"/>
      <c r="DSA1169" s="86"/>
      <c r="DSB1169" s="86"/>
      <c r="DSC1169" s="86"/>
      <c r="DSD1169" s="86"/>
      <c r="DSE1169" s="86"/>
      <c r="DSF1169" s="86"/>
      <c r="DSG1169" s="86"/>
      <c r="DSH1169" s="86"/>
      <c r="DSI1169" s="86"/>
      <c r="DSJ1169" s="86"/>
      <c r="DSK1169" s="86"/>
      <c r="DSL1169" s="86"/>
      <c r="DSM1169" s="86"/>
      <c r="DSN1169" s="86"/>
      <c r="DSO1169" s="86"/>
      <c r="DSP1169" s="86"/>
      <c r="DSQ1169" s="86"/>
      <c r="DSR1169" s="86"/>
      <c r="DSS1169" s="86"/>
      <c r="DST1169" s="86"/>
      <c r="DSU1169" s="86"/>
      <c r="DSV1169" s="86"/>
      <c r="DSW1169" s="86"/>
      <c r="DSX1169" s="86"/>
      <c r="DSY1169" s="86"/>
      <c r="DSZ1169" s="86"/>
      <c r="DTA1169" s="86"/>
      <c r="DTB1169" s="86"/>
      <c r="DTC1169" s="86"/>
      <c r="DTD1169" s="86"/>
      <c r="DTE1169" s="86"/>
      <c r="DTF1169" s="86"/>
      <c r="DTG1169" s="86"/>
      <c r="DTH1169" s="86"/>
      <c r="DTI1169" s="86"/>
      <c r="DTJ1169" s="86"/>
      <c r="DTK1169" s="86"/>
      <c r="DTL1169" s="86"/>
      <c r="DTM1169" s="86"/>
      <c r="DTN1169" s="86"/>
      <c r="DTO1169" s="86"/>
      <c r="DTP1169" s="86"/>
      <c r="DTQ1169" s="86"/>
      <c r="DTR1169" s="86"/>
      <c r="DTS1169" s="86"/>
      <c r="DTT1169" s="86"/>
      <c r="DTU1169" s="86"/>
      <c r="DTV1169" s="86"/>
      <c r="DTW1169" s="86"/>
      <c r="DTX1169" s="86"/>
      <c r="DTY1169" s="86"/>
      <c r="DTZ1169" s="86"/>
      <c r="DUA1169" s="86"/>
      <c r="DUB1169" s="86"/>
      <c r="DUC1169" s="86"/>
      <c r="DUD1169" s="86"/>
      <c r="DUE1169" s="86"/>
      <c r="DUF1169" s="86"/>
      <c r="DUG1169" s="86"/>
      <c r="DUH1169" s="86"/>
      <c r="DUI1169" s="86"/>
      <c r="DUJ1169" s="86"/>
      <c r="DUK1169" s="86"/>
      <c r="DUL1169" s="86"/>
      <c r="DUM1169" s="86"/>
      <c r="DUN1169" s="86"/>
      <c r="DUO1169" s="86"/>
      <c r="DUP1169" s="86"/>
      <c r="DUQ1169" s="86"/>
      <c r="DUR1169" s="86"/>
      <c r="DUS1169" s="86"/>
      <c r="DUT1169" s="86"/>
      <c r="DUU1169" s="86"/>
      <c r="DUV1169" s="86"/>
      <c r="DUW1169" s="86"/>
      <c r="DUX1169" s="86"/>
      <c r="DUY1169" s="86"/>
      <c r="DUZ1169" s="86"/>
      <c r="DVA1169" s="86"/>
      <c r="DVB1169" s="86"/>
      <c r="DVC1169" s="86"/>
      <c r="DVD1169" s="86"/>
      <c r="DVE1169" s="86"/>
      <c r="DVF1169" s="86"/>
      <c r="DVG1169" s="86"/>
      <c r="DVH1169" s="86"/>
      <c r="DVI1169" s="86"/>
      <c r="DVJ1169" s="86"/>
      <c r="DVK1169" s="86"/>
      <c r="DVL1169" s="86"/>
      <c r="DVM1169" s="86"/>
      <c r="DVN1169" s="86"/>
      <c r="DVO1169" s="86"/>
      <c r="DVP1169" s="86"/>
      <c r="DVQ1169" s="86"/>
      <c r="DVR1169" s="86"/>
      <c r="DVS1169" s="86"/>
      <c r="DVT1169" s="86"/>
      <c r="DVU1169" s="86"/>
      <c r="DVV1169" s="86"/>
      <c r="DVW1169" s="86"/>
      <c r="DVX1169" s="86"/>
      <c r="DVY1169" s="86"/>
      <c r="DVZ1169" s="86"/>
      <c r="DWA1169" s="86"/>
      <c r="DWB1169" s="86"/>
      <c r="DWC1169" s="86"/>
      <c r="DWD1169" s="86"/>
      <c r="DWE1169" s="86"/>
      <c r="DWF1169" s="86"/>
      <c r="DWG1169" s="86"/>
      <c r="DWH1169" s="86"/>
      <c r="DWI1169" s="86"/>
      <c r="DWJ1169" s="86"/>
      <c r="DWK1169" s="86"/>
      <c r="DWL1169" s="86"/>
      <c r="DWM1169" s="86"/>
      <c r="DWN1169" s="86"/>
      <c r="DWO1169" s="86"/>
      <c r="DWP1169" s="86"/>
      <c r="DWQ1169" s="86"/>
      <c r="DWR1169" s="86"/>
      <c r="DWS1169" s="86"/>
      <c r="DWT1169" s="86"/>
      <c r="DWU1169" s="86"/>
      <c r="DWV1169" s="86"/>
      <c r="DWW1169" s="86"/>
      <c r="DWX1169" s="86"/>
      <c r="DWY1169" s="86"/>
      <c r="DWZ1169" s="86"/>
      <c r="DXA1169" s="86"/>
      <c r="DXB1169" s="86"/>
      <c r="DXC1169" s="86"/>
      <c r="DXD1169" s="86"/>
      <c r="DXE1169" s="86"/>
      <c r="DXF1169" s="86"/>
      <c r="DXG1169" s="86"/>
      <c r="DXH1169" s="86"/>
      <c r="DXI1169" s="86"/>
      <c r="DXJ1169" s="86"/>
      <c r="DXK1169" s="86"/>
      <c r="DXL1169" s="86"/>
      <c r="DXM1169" s="86"/>
      <c r="DXN1169" s="86"/>
      <c r="DXO1169" s="86"/>
      <c r="DXP1169" s="86"/>
      <c r="DXQ1169" s="86"/>
      <c r="DXR1169" s="86"/>
      <c r="DXS1169" s="86"/>
      <c r="DXT1169" s="86"/>
      <c r="DXU1169" s="86"/>
      <c r="DXV1169" s="86"/>
      <c r="DXW1169" s="86"/>
      <c r="DXX1169" s="86"/>
      <c r="DXY1169" s="86"/>
      <c r="DXZ1169" s="86"/>
      <c r="DYA1169" s="86"/>
      <c r="DYB1169" s="86"/>
      <c r="DYC1169" s="86"/>
      <c r="DYD1169" s="86"/>
      <c r="DYE1169" s="86"/>
      <c r="DYF1169" s="86"/>
      <c r="DYG1169" s="86"/>
      <c r="DYH1169" s="86"/>
      <c r="DYI1169" s="86"/>
      <c r="DYJ1169" s="86"/>
      <c r="DYK1169" s="86"/>
      <c r="DYL1169" s="86"/>
      <c r="DYM1169" s="86"/>
      <c r="DYN1169" s="86"/>
      <c r="DYO1169" s="86"/>
      <c r="DYP1169" s="86"/>
      <c r="DYQ1169" s="86"/>
      <c r="DYR1169" s="86"/>
      <c r="DYS1169" s="86"/>
      <c r="DYT1169" s="86"/>
      <c r="DYU1169" s="86"/>
      <c r="DYV1169" s="86"/>
      <c r="DYW1169" s="86"/>
      <c r="DYX1169" s="86"/>
      <c r="DYY1169" s="86"/>
      <c r="DYZ1169" s="86"/>
      <c r="DZA1169" s="86"/>
      <c r="DZB1169" s="86"/>
      <c r="DZC1169" s="86"/>
      <c r="DZD1169" s="86"/>
      <c r="DZE1169" s="86"/>
      <c r="DZF1169" s="86"/>
      <c r="DZG1169" s="86"/>
      <c r="DZH1169" s="86"/>
      <c r="DZI1169" s="86"/>
      <c r="DZJ1169" s="86"/>
      <c r="DZK1169" s="86"/>
      <c r="DZL1169" s="86"/>
      <c r="DZM1169" s="86"/>
      <c r="DZN1169" s="86"/>
      <c r="DZO1169" s="86"/>
      <c r="DZP1169" s="86"/>
      <c r="DZQ1169" s="86"/>
      <c r="DZR1169" s="86"/>
      <c r="DZS1169" s="86"/>
      <c r="DZT1169" s="86"/>
      <c r="DZU1169" s="86"/>
      <c r="DZV1169" s="86"/>
      <c r="DZW1169" s="86"/>
      <c r="DZX1169" s="86"/>
      <c r="DZY1169" s="86"/>
      <c r="DZZ1169" s="86"/>
      <c r="EAA1169" s="86"/>
      <c r="EAB1169" s="86"/>
      <c r="EAC1169" s="86"/>
      <c r="EAD1169" s="86"/>
      <c r="EAE1169" s="86"/>
      <c r="EAF1169" s="86"/>
      <c r="EAG1169" s="86"/>
      <c r="EAH1169" s="86"/>
      <c r="EAI1169" s="86"/>
      <c r="EAJ1169" s="86"/>
      <c r="EAK1169" s="86"/>
      <c r="EAL1169" s="86"/>
      <c r="EAM1169" s="86"/>
      <c r="EAN1169" s="86"/>
      <c r="EAO1169" s="86"/>
      <c r="EAP1169" s="86"/>
      <c r="EAQ1169" s="86"/>
      <c r="EAR1169" s="86"/>
      <c r="EAS1169" s="86"/>
      <c r="EAT1169" s="86"/>
      <c r="EAU1169" s="86"/>
      <c r="EAV1169" s="86"/>
      <c r="EAW1169" s="86"/>
      <c r="EAX1169" s="86"/>
      <c r="EAY1169" s="86"/>
      <c r="EAZ1169" s="86"/>
      <c r="EBA1169" s="86"/>
      <c r="EBB1169" s="86"/>
      <c r="EBC1169" s="86"/>
      <c r="EBD1169" s="86"/>
      <c r="EBE1169" s="86"/>
      <c r="EBF1169" s="86"/>
      <c r="EBG1169" s="86"/>
      <c r="EBH1169" s="86"/>
      <c r="EBI1169" s="86"/>
      <c r="EBJ1169" s="86"/>
      <c r="EBK1169" s="86"/>
      <c r="EBL1169" s="86"/>
      <c r="EBM1169" s="86"/>
      <c r="EBN1169" s="86"/>
      <c r="EBO1169" s="86"/>
      <c r="EBP1169" s="86"/>
      <c r="EBQ1169" s="86"/>
      <c r="EBR1169" s="86"/>
      <c r="EBS1169" s="86"/>
      <c r="EBT1169" s="86"/>
      <c r="EBU1169" s="86"/>
      <c r="EBV1169" s="86"/>
      <c r="EBW1169" s="86"/>
      <c r="EBX1169" s="86"/>
      <c r="EBY1169" s="86"/>
      <c r="EBZ1169" s="86"/>
      <c r="ECA1169" s="86"/>
      <c r="ECB1169" s="86"/>
      <c r="ECC1169" s="86"/>
      <c r="ECD1169" s="86"/>
      <c r="ECE1169" s="86"/>
      <c r="ECF1169" s="86"/>
      <c r="ECG1169" s="86"/>
      <c r="ECH1169" s="86"/>
      <c r="ECI1169" s="86"/>
      <c r="ECJ1169" s="86"/>
      <c r="ECK1169" s="86"/>
      <c r="ECL1169" s="86"/>
      <c r="ECM1169" s="86"/>
      <c r="ECN1169" s="86"/>
      <c r="ECO1169" s="86"/>
      <c r="ECP1169" s="86"/>
      <c r="ECQ1169" s="86"/>
      <c r="ECR1169" s="86"/>
      <c r="ECS1169" s="86"/>
      <c r="ECT1169" s="86"/>
      <c r="ECU1169" s="86"/>
      <c r="ECV1169" s="86"/>
      <c r="ECW1169" s="86"/>
      <c r="ECX1169" s="86"/>
      <c r="ECY1169" s="86"/>
      <c r="ECZ1169" s="86"/>
      <c r="EDA1169" s="86"/>
      <c r="EDB1169" s="86"/>
      <c r="EDC1169" s="86"/>
      <c r="EDD1169" s="86"/>
      <c r="EDE1169" s="86"/>
      <c r="EDF1169" s="86"/>
      <c r="EDG1169" s="86"/>
      <c r="EDH1169" s="86"/>
      <c r="EDI1169" s="86"/>
      <c r="EDJ1169" s="86"/>
      <c r="EDK1169" s="86"/>
      <c r="EDL1169" s="86"/>
      <c r="EDM1169" s="86"/>
      <c r="EDN1169" s="86"/>
      <c r="EDO1169" s="86"/>
      <c r="EDP1169" s="86"/>
      <c r="EDQ1169" s="86"/>
      <c r="EDR1169" s="86"/>
      <c r="EDS1169" s="86"/>
      <c r="EDT1169" s="86"/>
      <c r="EDU1169" s="86"/>
      <c r="EDV1169" s="86"/>
      <c r="EDW1169" s="86"/>
      <c r="EDX1169" s="86"/>
      <c r="EDY1169" s="86"/>
      <c r="EDZ1169" s="86"/>
      <c r="EEA1169" s="86"/>
      <c r="EEB1169" s="86"/>
      <c r="EEC1169" s="86"/>
      <c r="EED1169" s="86"/>
      <c r="EEE1169" s="86"/>
      <c r="EEF1169" s="86"/>
      <c r="EEG1169" s="86"/>
      <c r="EEH1169" s="86"/>
      <c r="EEI1169" s="86"/>
      <c r="EEJ1169" s="86"/>
      <c r="EEK1169" s="86"/>
      <c r="EEL1169" s="86"/>
      <c r="EEM1169" s="86"/>
      <c r="EEN1169" s="86"/>
      <c r="EEO1169" s="86"/>
      <c r="EEP1169" s="86"/>
      <c r="EEQ1169" s="86"/>
      <c r="EER1169" s="86"/>
      <c r="EES1169" s="86"/>
      <c r="EET1169" s="86"/>
      <c r="EEU1169" s="86"/>
      <c r="EEV1169" s="86"/>
      <c r="EEW1169" s="86"/>
      <c r="EEX1169" s="86"/>
      <c r="EEY1169" s="86"/>
      <c r="EEZ1169" s="86"/>
      <c r="EFA1169" s="86"/>
      <c r="EFB1169" s="86"/>
      <c r="EFC1169" s="86"/>
      <c r="EFD1169" s="86"/>
      <c r="EFE1169" s="86"/>
      <c r="EFF1169" s="86"/>
      <c r="EFG1169" s="86"/>
      <c r="EFH1169" s="86"/>
      <c r="EFI1169" s="86"/>
      <c r="EFJ1169" s="86"/>
      <c r="EFK1169" s="86"/>
      <c r="EFL1169" s="86"/>
      <c r="EFM1169" s="86"/>
      <c r="EFN1169" s="86"/>
      <c r="EFO1169" s="86"/>
      <c r="EFP1169" s="86"/>
      <c r="EFQ1169" s="86"/>
      <c r="EFR1169" s="86"/>
      <c r="EFS1169" s="86"/>
      <c r="EFT1169" s="86"/>
      <c r="EFU1169" s="86"/>
      <c r="EFV1169" s="86"/>
      <c r="EFW1169" s="86"/>
      <c r="EFX1169" s="86"/>
      <c r="EFY1169" s="86"/>
      <c r="EFZ1169" s="86"/>
      <c r="EGA1169" s="86"/>
      <c r="EGB1169" s="86"/>
      <c r="EGC1169" s="86"/>
      <c r="EGD1169" s="86"/>
      <c r="EGE1169" s="86"/>
      <c r="EGF1169" s="86"/>
      <c r="EGG1169" s="86"/>
      <c r="EGH1169" s="86"/>
      <c r="EGI1169" s="86"/>
      <c r="EGJ1169" s="86"/>
      <c r="EGK1169" s="86"/>
      <c r="EGL1169" s="86"/>
      <c r="EGM1169" s="86"/>
      <c r="EGN1169" s="86"/>
      <c r="EGO1169" s="86"/>
      <c r="EGP1169" s="86"/>
      <c r="EGQ1169" s="86"/>
      <c r="EGR1169" s="86"/>
      <c r="EGS1169" s="86"/>
      <c r="EGT1169" s="86"/>
      <c r="EGU1169" s="86"/>
      <c r="EGV1169" s="86"/>
      <c r="EGW1169" s="86"/>
      <c r="EGX1169" s="86"/>
      <c r="EGY1169" s="86"/>
      <c r="EGZ1169" s="86"/>
      <c r="EHA1169" s="86"/>
      <c r="EHB1169" s="86"/>
      <c r="EHC1169" s="86"/>
      <c r="EHD1169" s="86"/>
      <c r="EHE1169" s="86"/>
      <c r="EHF1169" s="86"/>
      <c r="EHG1169" s="86"/>
      <c r="EHH1169" s="86"/>
      <c r="EHI1169" s="86"/>
      <c r="EHJ1169" s="86"/>
      <c r="EHK1169" s="86"/>
      <c r="EHL1169" s="86"/>
      <c r="EHM1169" s="86"/>
      <c r="EHN1169" s="86"/>
      <c r="EHO1169" s="86"/>
      <c r="EHP1169" s="86"/>
      <c r="EHQ1169" s="86"/>
      <c r="EHR1169" s="86"/>
      <c r="EHS1169" s="86"/>
      <c r="EHT1169" s="86"/>
      <c r="EHU1169" s="86"/>
      <c r="EHV1169" s="86"/>
      <c r="EHW1169" s="86"/>
      <c r="EHX1169" s="86"/>
      <c r="EHY1169" s="86"/>
      <c r="EHZ1169" s="86"/>
      <c r="EIA1169" s="86"/>
      <c r="EIB1169" s="86"/>
      <c r="EIC1169" s="86"/>
      <c r="EID1169" s="86"/>
      <c r="EIE1169" s="86"/>
      <c r="EIF1169" s="86"/>
      <c r="EIG1169" s="86"/>
      <c r="EIH1169" s="86"/>
      <c r="EII1169" s="86"/>
      <c r="EIJ1169" s="86"/>
      <c r="EIK1169" s="86"/>
      <c r="EIL1169" s="86"/>
      <c r="EIM1169" s="86"/>
      <c r="EIN1169" s="86"/>
      <c r="EIO1169" s="86"/>
      <c r="EIP1169" s="86"/>
      <c r="EIQ1169" s="86"/>
      <c r="EIR1169" s="86"/>
      <c r="EIS1169" s="86"/>
      <c r="EIT1169" s="86"/>
      <c r="EIU1169" s="86"/>
      <c r="EIV1169" s="86"/>
      <c r="EIW1169" s="86"/>
      <c r="EIX1169" s="86"/>
      <c r="EIY1169" s="86"/>
      <c r="EIZ1169" s="86"/>
      <c r="EJA1169" s="86"/>
      <c r="EJB1169" s="86"/>
      <c r="EJC1169" s="86"/>
      <c r="EJD1169" s="86"/>
      <c r="EJE1169" s="86"/>
      <c r="EJF1169" s="86"/>
      <c r="EJG1169" s="86"/>
      <c r="EJH1169" s="86"/>
      <c r="EJI1169" s="86"/>
      <c r="EJJ1169" s="86"/>
      <c r="EJK1169" s="86"/>
      <c r="EJL1169" s="86"/>
      <c r="EJM1169" s="86"/>
      <c r="EJN1169" s="86"/>
      <c r="EJO1169" s="86"/>
      <c r="EJP1169" s="86"/>
      <c r="EJQ1169" s="86"/>
      <c r="EJR1169" s="86"/>
      <c r="EJS1169" s="86"/>
      <c r="EJT1169" s="86"/>
      <c r="EJU1169" s="86"/>
      <c r="EJV1169" s="86"/>
      <c r="EJW1169" s="86"/>
      <c r="EJX1169" s="86"/>
      <c r="EJY1169" s="86"/>
      <c r="EJZ1169" s="86"/>
      <c r="EKA1169" s="86"/>
      <c r="EKB1169" s="86"/>
      <c r="EKC1169" s="86"/>
      <c r="EKD1169" s="86"/>
      <c r="EKE1169" s="86"/>
      <c r="EKF1169" s="86"/>
      <c r="EKG1169" s="86"/>
      <c r="EKH1169" s="86"/>
      <c r="EKI1169" s="86"/>
      <c r="EKJ1169" s="86"/>
      <c r="EKK1169" s="86"/>
      <c r="EKL1169" s="86"/>
      <c r="EKM1169" s="86"/>
      <c r="EKN1169" s="86"/>
      <c r="EKO1169" s="86"/>
      <c r="EKP1169" s="86"/>
      <c r="EKQ1169" s="86"/>
      <c r="EKR1169" s="86"/>
      <c r="EKS1169" s="86"/>
      <c r="EKT1169" s="86"/>
      <c r="EKU1169" s="86"/>
      <c r="EKV1169" s="86"/>
      <c r="EKW1169" s="86"/>
      <c r="EKX1169" s="86"/>
      <c r="EKY1169" s="86"/>
      <c r="EKZ1169" s="86"/>
      <c r="ELA1169" s="86"/>
      <c r="ELB1169" s="86"/>
      <c r="ELC1169" s="86"/>
      <c r="ELD1169" s="86"/>
      <c r="ELE1169" s="86"/>
      <c r="ELF1169" s="86"/>
      <c r="ELG1169" s="86"/>
      <c r="ELH1169" s="86"/>
      <c r="ELI1169" s="86"/>
      <c r="ELJ1169" s="86"/>
      <c r="ELK1169" s="86"/>
      <c r="ELL1169" s="86"/>
      <c r="ELM1169" s="86"/>
      <c r="ELN1169" s="86"/>
      <c r="ELO1169" s="86"/>
      <c r="ELP1169" s="86"/>
      <c r="ELQ1169" s="86"/>
      <c r="ELR1169" s="86"/>
      <c r="ELS1169" s="86"/>
      <c r="ELT1169" s="86"/>
      <c r="ELU1169" s="86"/>
      <c r="ELV1169" s="86"/>
      <c r="ELW1169" s="86"/>
      <c r="ELX1169" s="86"/>
      <c r="ELY1169" s="86"/>
      <c r="ELZ1169" s="86"/>
      <c r="EMA1169" s="86"/>
      <c r="EMB1169" s="86"/>
      <c r="EMC1169" s="86"/>
      <c r="EMD1169" s="86"/>
      <c r="EME1169" s="86"/>
      <c r="EMF1169" s="86"/>
      <c r="EMG1169" s="86"/>
      <c r="EMH1169" s="86"/>
      <c r="EMI1169" s="86"/>
      <c r="EMJ1169" s="86"/>
      <c r="EMK1169" s="86"/>
      <c r="EML1169" s="86"/>
      <c r="EMM1169" s="86"/>
      <c r="EMN1169" s="86"/>
      <c r="EMO1169" s="86"/>
      <c r="EMP1169" s="86"/>
      <c r="EMQ1169" s="86"/>
      <c r="EMR1169" s="86"/>
      <c r="EMS1169" s="86"/>
      <c r="EMT1169" s="86"/>
      <c r="EMU1169" s="86"/>
      <c r="EMV1169" s="86"/>
      <c r="EMW1169" s="86"/>
      <c r="EMX1169" s="86"/>
      <c r="EMY1169" s="86"/>
      <c r="EMZ1169" s="86"/>
      <c r="ENA1169" s="86"/>
      <c r="ENB1169" s="86"/>
      <c r="ENC1169" s="86"/>
      <c r="END1169" s="86"/>
      <c r="ENE1169" s="86"/>
      <c r="ENF1169" s="86"/>
      <c r="ENG1169" s="86"/>
      <c r="ENH1169" s="86"/>
      <c r="ENI1169" s="86"/>
      <c r="ENJ1169" s="86"/>
      <c r="ENK1169" s="86"/>
      <c r="ENL1169" s="86"/>
      <c r="ENM1169" s="86"/>
      <c r="ENN1169" s="86"/>
      <c r="ENO1169" s="86"/>
      <c r="ENP1169" s="86"/>
      <c r="ENQ1169" s="86"/>
      <c r="ENR1169" s="86"/>
      <c r="ENS1169" s="86"/>
      <c r="ENT1169" s="86"/>
      <c r="ENU1169" s="86"/>
      <c r="ENV1169" s="86"/>
      <c r="ENW1169" s="86"/>
      <c r="ENX1169" s="86"/>
      <c r="ENY1169" s="86"/>
      <c r="ENZ1169" s="86"/>
      <c r="EOA1169" s="86"/>
      <c r="EOB1169" s="86"/>
      <c r="EOC1169" s="86"/>
      <c r="EOD1169" s="86"/>
      <c r="EOE1169" s="86"/>
      <c r="EOF1169" s="86"/>
      <c r="EOG1169" s="86"/>
      <c r="EOH1169" s="86"/>
      <c r="EOI1169" s="86"/>
      <c r="EOJ1169" s="86"/>
      <c r="EOK1169" s="86"/>
      <c r="EOL1169" s="86"/>
      <c r="EOM1169" s="86"/>
      <c r="EON1169" s="86"/>
      <c r="EOO1169" s="86"/>
      <c r="EOP1169" s="86"/>
      <c r="EOQ1169" s="86"/>
      <c r="EOR1169" s="86"/>
      <c r="EOS1169" s="86"/>
      <c r="EOT1169" s="86"/>
      <c r="EOU1169" s="86"/>
      <c r="EOV1169" s="86"/>
      <c r="EOW1169" s="86"/>
      <c r="EOX1169" s="86"/>
      <c r="EOY1169" s="86"/>
      <c r="EOZ1169" s="86"/>
      <c r="EPA1169" s="86"/>
      <c r="EPB1169" s="86"/>
      <c r="EPC1169" s="86"/>
      <c r="EPD1169" s="86"/>
      <c r="EPE1169" s="86"/>
      <c r="EPF1169" s="86"/>
      <c r="EPG1169" s="86"/>
      <c r="EPH1169" s="86"/>
      <c r="EPI1169" s="86"/>
      <c r="EPJ1169" s="86"/>
      <c r="EPK1169" s="86"/>
      <c r="EPL1169" s="86"/>
      <c r="EPM1169" s="86"/>
      <c r="EPN1169" s="86"/>
      <c r="EPO1169" s="86"/>
      <c r="EPP1169" s="86"/>
      <c r="EPQ1169" s="86"/>
      <c r="EPR1169" s="86"/>
      <c r="EPS1169" s="86"/>
      <c r="EPT1169" s="86"/>
      <c r="EPU1169" s="86"/>
      <c r="EPV1169" s="86"/>
      <c r="EPW1169" s="86"/>
      <c r="EPX1169" s="86"/>
      <c r="EPY1169" s="86"/>
      <c r="EPZ1169" s="86"/>
      <c r="EQA1169" s="86"/>
      <c r="EQB1169" s="86"/>
      <c r="EQC1169" s="86"/>
      <c r="EQD1169" s="86"/>
      <c r="EQE1169" s="86"/>
      <c r="EQF1169" s="86"/>
      <c r="EQG1169" s="86"/>
      <c r="EQH1169" s="86"/>
      <c r="EQI1169" s="86"/>
      <c r="EQJ1169" s="86"/>
      <c r="EQK1169" s="86"/>
      <c r="EQL1169" s="86"/>
      <c r="EQM1169" s="86"/>
      <c r="EQN1169" s="86"/>
      <c r="EQO1169" s="86"/>
      <c r="EQP1169" s="86"/>
      <c r="EQQ1169" s="86"/>
      <c r="EQR1169" s="86"/>
      <c r="EQS1169" s="86"/>
      <c r="EQT1169" s="86"/>
      <c r="EQU1169" s="86"/>
      <c r="EQV1169" s="86"/>
      <c r="EQW1169" s="86"/>
      <c r="EQX1169" s="86"/>
      <c r="EQY1169" s="86"/>
      <c r="EQZ1169" s="86"/>
      <c r="ERA1169" s="86"/>
      <c r="ERB1169" s="86"/>
      <c r="ERC1169" s="86"/>
      <c r="ERD1169" s="86"/>
      <c r="ERE1169" s="86"/>
      <c r="ERF1169" s="86"/>
      <c r="ERG1169" s="86"/>
      <c r="ERH1169" s="86"/>
      <c r="ERI1169" s="86"/>
      <c r="ERJ1169" s="86"/>
      <c r="ERK1169" s="86"/>
      <c r="ERL1169" s="86"/>
      <c r="ERM1169" s="86"/>
      <c r="ERN1169" s="86"/>
      <c r="ERO1169" s="86"/>
      <c r="ERP1169" s="86"/>
      <c r="ERQ1169" s="86"/>
      <c r="ERR1169" s="86"/>
      <c r="ERS1169" s="86"/>
      <c r="ERT1169" s="86"/>
      <c r="ERU1169" s="86"/>
      <c r="ERV1169" s="86"/>
      <c r="ERW1169" s="86"/>
      <c r="ERX1169" s="86"/>
      <c r="ERY1169" s="86"/>
      <c r="ERZ1169" s="86"/>
      <c r="ESA1169" s="86"/>
      <c r="ESB1169" s="86"/>
      <c r="ESC1169" s="86"/>
      <c r="ESD1169" s="86"/>
      <c r="ESE1169" s="86"/>
      <c r="ESF1169" s="86"/>
      <c r="ESG1169" s="86"/>
      <c r="ESH1169" s="86"/>
      <c r="ESI1169" s="86"/>
      <c r="ESJ1169" s="86"/>
      <c r="ESK1169" s="86"/>
      <c r="ESL1169" s="86"/>
      <c r="ESM1169" s="86"/>
      <c r="ESN1169" s="86"/>
      <c r="ESO1169" s="86"/>
      <c r="ESP1169" s="86"/>
      <c r="ESQ1169" s="86"/>
      <c r="ESR1169" s="86"/>
      <c r="ESS1169" s="86"/>
      <c r="EST1169" s="86"/>
      <c r="ESU1169" s="86"/>
      <c r="ESV1169" s="86"/>
      <c r="ESW1169" s="86"/>
      <c r="ESX1169" s="86"/>
      <c r="ESY1169" s="86"/>
      <c r="ESZ1169" s="86"/>
      <c r="ETA1169" s="86"/>
      <c r="ETB1169" s="86"/>
      <c r="ETC1169" s="86"/>
      <c r="ETD1169" s="86"/>
      <c r="ETE1169" s="86"/>
      <c r="ETF1169" s="86"/>
      <c r="ETG1169" s="86"/>
      <c r="ETH1169" s="86"/>
      <c r="ETI1169" s="86"/>
      <c r="ETJ1169" s="86"/>
      <c r="ETK1169" s="86"/>
      <c r="ETL1169" s="86"/>
      <c r="ETM1169" s="86"/>
      <c r="ETN1169" s="86"/>
      <c r="ETO1169" s="86"/>
      <c r="ETP1169" s="86"/>
      <c r="ETQ1169" s="86"/>
      <c r="ETR1169" s="86"/>
      <c r="ETS1169" s="86"/>
      <c r="ETT1169" s="86"/>
      <c r="ETU1169" s="86"/>
      <c r="ETV1169" s="86"/>
      <c r="ETW1169" s="86"/>
      <c r="ETX1169" s="86"/>
      <c r="ETY1169" s="86"/>
      <c r="ETZ1169" s="86"/>
      <c r="EUA1169" s="86"/>
      <c r="EUB1169" s="86"/>
      <c r="EUC1169" s="86"/>
      <c r="EUD1169" s="86"/>
      <c r="EUE1169" s="86"/>
      <c r="EUF1169" s="86"/>
      <c r="EUG1169" s="86"/>
      <c r="EUH1169" s="86"/>
      <c r="EUI1169" s="86"/>
      <c r="EUJ1169" s="86"/>
      <c r="EUK1169" s="86"/>
      <c r="EUL1169" s="86"/>
      <c r="EUM1169" s="86"/>
      <c r="EUN1169" s="86"/>
      <c r="EUO1169" s="86"/>
      <c r="EUP1169" s="86"/>
      <c r="EUQ1169" s="86"/>
      <c r="EUR1169" s="86"/>
      <c r="EUS1169" s="86"/>
      <c r="EUT1169" s="86"/>
      <c r="EUU1169" s="86"/>
      <c r="EUV1169" s="86"/>
      <c r="EUW1169" s="86"/>
      <c r="EUX1169" s="86"/>
      <c r="EUY1169" s="86"/>
      <c r="EUZ1169" s="86"/>
      <c r="EVA1169" s="86"/>
      <c r="EVB1169" s="86"/>
      <c r="EVC1169" s="86"/>
      <c r="EVD1169" s="86"/>
      <c r="EVE1169" s="86"/>
      <c r="EVF1169" s="86"/>
      <c r="EVG1169" s="86"/>
      <c r="EVH1169" s="86"/>
      <c r="EVI1169" s="86"/>
      <c r="EVJ1169" s="86"/>
      <c r="EVK1169" s="86"/>
      <c r="EVL1169" s="86"/>
      <c r="EVM1169" s="86"/>
      <c r="EVN1169" s="86"/>
      <c r="EVO1169" s="86"/>
      <c r="EVP1169" s="86"/>
      <c r="EVQ1169" s="86"/>
      <c r="EVR1169" s="86"/>
      <c r="EVS1169" s="86"/>
      <c r="EVT1169" s="86"/>
      <c r="EVU1169" s="86"/>
      <c r="EVV1169" s="86"/>
      <c r="EVW1169" s="86"/>
      <c r="EVX1169" s="86"/>
      <c r="EVY1169" s="86"/>
      <c r="EVZ1169" s="86"/>
      <c r="EWA1169" s="86"/>
      <c r="EWB1169" s="86"/>
      <c r="EWC1169" s="86"/>
      <c r="EWD1169" s="86"/>
      <c r="EWE1169" s="86"/>
      <c r="EWF1169" s="86"/>
      <c r="EWG1169" s="86"/>
      <c r="EWH1169" s="86"/>
      <c r="EWI1169" s="86"/>
      <c r="EWJ1169" s="86"/>
      <c r="EWK1169" s="86"/>
      <c r="EWL1169" s="86"/>
      <c r="EWM1169" s="86"/>
      <c r="EWN1169" s="86"/>
      <c r="EWO1169" s="86"/>
      <c r="EWP1169" s="86"/>
      <c r="EWQ1169" s="86"/>
      <c r="EWR1169" s="86"/>
      <c r="EWS1169" s="86"/>
      <c r="EWT1169" s="86"/>
      <c r="EWU1169" s="86"/>
      <c r="EWV1169" s="86"/>
      <c r="EWW1169" s="86"/>
      <c r="EWX1169" s="86"/>
      <c r="EWY1169" s="86"/>
      <c r="EWZ1169" s="86"/>
      <c r="EXA1169" s="86"/>
      <c r="EXB1169" s="86"/>
      <c r="EXC1169" s="86"/>
      <c r="EXD1169" s="86"/>
      <c r="EXE1169" s="86"/>
      <c r="EXF1169" s="86"/>
      <c r="EXG1169" s="86"/>
      <c r="EXH1169" s="86"/>
      <c r="EXI1169" s="86"/>
      <c r="EXJ1169" s="86"/>
      <c r="EXK1169" s="86"/>
      <c r="EXL1169" s="86"/>
      <c r="EXM1169" s="86"/>
      <c r="EXN1169" s="86"/>
      <c r="EXO1169" s="86"/>
      <c r="EXP1169" s="86"/>
      <c r="EXQ1169" s="86"/>
      <c r="EXR1169" s="86"/>
      <c r="EXS1169" s="86"/>
      <c r="EXT1169" s="86"/>
      <c r="EXU1169" s="86"/>
      <c r="EXV1169" s="86"/>
      <c r="EXW1169" s="86"/>
      <c r="EXX1169" s="86"/>
      <c r="EXY1169" s="86"/>
      <c r="EXZ1169" s="86"/>
      <c r="EYA1169" s="86"/>
      <c r="EYB1169" s="86"/>
      <c r="EYC1169" s="86"/>
      <c r="EYD1169" s="86"/>
      <c r="EYE1169" s="86"/>
      <c r="EYF1169" s="86"/>
      <c r="EYG1169" s="86"/>
      <c r="EYH1169" s="86"/>
      <c r="EYI1169" s="86"/>
      <c r="EYJ1169" s="86"/>
      <c r="EYK1169" s="86"/>
      <c r="EYL1169" s="86"/>
      <c r="EYM1169" s="86"/>
      <c r="EYN1169" s="86"/>
      <c r="EYO1169" s="86"/>
      <c r="EYP1169" s="86"/>
      <c r="EYQ1169" s="86"/>
      <c r="EYR1169" s="86"/>
      <c r="EYS1169" s="86"/>
      <c r="EYT1169" s="86"/>
      <c r="EYU1169" s="86"/>
      <c r="EYV1169" s="86"/>
      <c r="EYW1169" s="86"/>
      <c r="EYX1169" s="86"/>
      <c r="EYY1169" s="86"/>
      <c r="EYZ1169" s="86"/>
      <c r="EZA1169" s="86"/>
      <c r="EZB1169" s="86"/>
      <c r="EZC1169" s="86"/>
      <c r="EZD1169" s="86"/>
      <c r="EZE1169" s="86"/>
      <c r="EZF1169" s="86"/>
      <c r="EZG1169" s="86"/>
      <c r="EZH1169" s="86"/>
      <c r="EZI1169" s="86"/>
      <c r="EZJ1169" s="86"/>
      <c r="EZK1169" s="86"/>
      <c r="EZL1169" s="86"/>
      <c r="EZM1169" s="86"/>
      <c r="EZN1169" s="86"/>
      <c r="EZO1169" s="86"/>
      <c r="EZP1169" s="86"/>
      <c r="EZQ1169" s="86"/>
      <c r="EZR1169" s="86"/>
      <c r="EZS1169" s="86"/>
      <c r="EZT1169" s="86"/>
      <c r="EZU1169" s="86"/>
      <c r="EZV1169" s="86"/>
      <c r="EZW1169" s="86"/>
      <c r="EZX1169" s="86"/>
      <c r="EZY1169" s="86"/>
      <c r="EZZ1169" s="86"/>
      <c r="FAA1169" s="86"/>
      <c r="FAB1169" s="86"/>
      <c r="FAC1169" s="86"/>
      <c r="FAD1169" s="86"/>
      <c r="FAE1169" s="86"/>
      <c r="FAF1169" s="86"/>
      <c r="FAG1169" s="86"/>
      <c r="FAH1169" s="86"/>
      <c r="FAI1169" s="86"/>
      <c r="FAJ1169" s="86"/>
      <c r="FAK1169" s="86"/>
      <c r="FAL1169" s="86"/>
      <c r="FAM1169" s="86"/>
      <c r="FAN1169" s="86"/>
      <c r="FAO1169" s="86"/>
      <c r="FAP1169" s="86"/>
      <c r="FAQ1169" s="86"/>
      <c r="FAR1169" s="86"/>
      <c r="FAS1169" s="86"/>
      <c r="FAT1169" s="86"/>
      <c r="FAU1169" s="86"/>
      <c r="FAV1169" s="86"/>
      <c r="FAW1169" s="86"/>
      <c r="FAX1169" s="86"/>
      <c r="FAY1169" s="86"/>
      <c r="FAZ1169" s="86"/>
      <c r="FBA1169" s="86"/>
      <c r="FBB1169" s="86"/>
      <c r="FBC1169" s="86"/>
      <c r="FBD1169" s="86"/>
      <c r="FBE1169" s="86"/>
      <c r="FBF1169" s="86"/>
      <c r="FBG1169" s="86"/>
      <c r="FBH1169" s="86"/>
      <c r="FBI1169" s="86"/>
      <c r="FBJ1169" s="86"/>
      <c r="FBK1169" s="86"/>
      <c r="FBL1169" s="86"/>
      <c r="FBM1169" s="86"/>
      <c r="FBN1169" s="86"/>
      <c r="FBO1169" s="86"/>
      <c r="FBP1169" s="86"/>
      <c r="FBQ1169" s="86"/>
      <c r="FBR1169" s="86"/>
      <c r="FBS1169" s="86"/>
      <c r="FBT1169" s="86"/>
      <c r="FBU1169" s="86"/>
      <c r="FBV1169" s="86"/>
      <c r="FBW1169" s="86"/>
      <c r="FBX1169" s="86"/>
      <c r="FBY1169" s="86"/>
      <c r="FBZ1169" s="86"/>
      <c r="FCA1169" s="86"/>
      <c r="FCB1169" s="86"/>
      <c r="FCC1169" s="86"/>
      <c r="FCD1169" s="86"/>
      <c r="FCE1169" s="86"/>
      <c r="FCF1169" s="86"/>
      <c r="FCG1169" s="86"/>
      <c r="FCH1169" s="86"/>
      <c r="FCI1169" s="86"/>
      <c r="FCJ1169" s="86"/>
      <c r="FCK1169" s="86"/>
      <c r="FCL1169" s="86"/>
      <c r="FCM1169" s="86"/>
      <c r="FCN1169" s="86"/>
      <c r="FCO1169" s="86"/>
      <c r="FCP1169" s="86"/>
      <c r="FCQ1169" s="86"/>
      <c r="FCR1169" s="86"/>
      <c r="FCS1169" s="86"/>
      <c r="FCT1169" s="86"/>
      <c r="FCU1169" s="86"/>
      <c r="FCV1169" s="86"/>
      <c r="FCW1169" s="86"/>
      <c r="FCX1169" s="86"/>
      <c r="FCY1169" s="86"/>
      <c r="FCZ1169" s="86"/>
      <c r="FDA1169" s="86"/>
      <c r="FDB1169" s="86"/>
      <c r="FDC1169" s="86"/>
      <c r="FDD1169" s="86"/>
      <c r="FDE1169" s="86"/>
      <c r="FDF1169" s="86"/>
      <c r="FDG1169" s="86"/>
      <c r="FDH1169" s="86"/>
      <c r="FDI1169" s="86"/>
      <c r="FDJ1169" s="86"/>
      <c r="FDK1169" s="86"/>
      <c r="FDL1169" s="86"/>
      <c r="FDM1169" s="86"/>
      <c r="FDN1169" s="86"/>
      <c r="FDO1169" s="86"/>
      <c r="FDP1169" s="86"/>
      <c r="FDQ1169" s="86"/>
      <c r="FDR1169" s="86"/>
      <c r="FDS1169" s="86"/>
      <c r="FDT1169" s="86"/>
      <c r="FDU1169" s="86"/>
      <c r="FDV1169" s="86"/>
      <c r="FDW1169" s="86"/>
      <c r="FDX1169" s="86"/>
      <c r="FDY1169" s="86"/>
      <c r="FDZ1169" s="86"/>
      <c r="FEA1169" s="86"/>
      <c r="FEB1169" s="86"/>
      <c r="FEC1169" s="86"/>
      <c r="FED1169" s="86"/>
      <c r="FEE1169" s="86"/>
      <c r="FEF1169" s="86"/>
      <c r="FEG1169" s="86"/>
      <c r="FEH1169" s="86"/>
      <c r="FEI1169" s="86"/>
      <c r="FEJ1169" s="86"/>
      <c r="FEK1169" s="86"/>
      <c r="FEL1169" s="86"/>
      <c r="FEM1169" s="86"/>
      <c r="FEN1169" s="86"/>
      <c r="FEO1169" s="86"/>
      <c r="FEP1169" s="86"/>
      <c r="FEQ1169" s="86"/>
      <c r="FER1169" s="86"/>
      <c r="FES1169" s="86"/>
      <c r="FET1169" s="86"/>
      <c r="FEU1169" s="86"/>
      <c r="FEV1169" s="86"/>
      <c r="FEW1169" s="86"/>
      <c r="FEX1169" s="86"/>
      <c r="FEY1169" s="86"/>
      <c r="FEZ1169" s="86"/>
      <c r="FFA1169" s="86"/>
      <c r="FFB1169" s="86"/>
      <c r="FFC1169" s="86"/>
      <c r="FFD1169" s="86"/>
      <c r="FFE1169" s="86"/>
      <c r="FFF1169" s="86"/>
      <c r="FFG1169" s="86"/>
      <c r="FFH1169" s="86"/>
      <c r="FFI1169" s="86"/>
      <c r="FFJ1169" s="86"/>
      <c r="FFK1169" s="86"/>
      <c r="FFL1169" s="86"/>
      <c r="FFM1169" s="86"/>
      <c r="FFN1169" s="86"/>
      <c r="FFO1169" s="86"/>
      <c r="FFP1169" s="86"/>
      <c r="FFQ1169" s="86"/>
      <c r="FFR1169" s="86"/>
      <c r="FFS1169" s="86"/>
      <c r="FFT1169" s="86"/>
      <c r="FFU1169" s="86"/>
      <c r="FFV1169" s="86"/>
      <c r="FFW1169" s="86"/>
      <c r="FFX1169" s="86"/>
      <c r="FFY1169" s="86"/>
      <c r="FFZ1169" s="86"/>
      <c r="FGA1169" s="86"/>
      <c r="FGB1169" s="86"/>
      <c r="FGC1169" s="86"/>
      <c r="FGD1169" s="86"/>
      <c r="FGE1169" s="86"/>
      <c r="FGF1169" s="86"/>
      <c r="FGG1169" s="86"/>
      <c r="FGH1169" s="86"/>
      <c r="FGI1169" s="86"/>
      <c r="FGJ1169" s="86"/>
      <c r="FGK1169" s="86"/>
      <c r="FGL1169" s="86"/>
      <c r="FGM1169" s="86"/>
      <c r="FGN1169" s="86"/>
      <c r="FGO1169" s="86"/>
      <c r="FGP1169" s="86"/>
      <c r="FGQ1169" s="86"/>
      <c r="FGR1169" s="86"/>
      <c r="FGS1169" s="86"/>
      <c r="FGT1169" s="86"/>
      <c r="FGU1169" s="86"/>
      <c r="FGV1169" s="86"/>
      <c r="FGW1169" s="86"/>
      <c r="FGX1169" s="86"/>
      <c r="FGY1169" s="86"/>
      <c r="FGZ1169" s="86"/>
      <c r="FHA1169" s="86"/>
      <c r="FHB1169" s="86"/>
      <c r="FHC1169" s="86"/>
      <c r="FHD1169" s="86"/>
      <c r="FHE1169" s="86"/>
      <c r="FHF1169" s="86"/>
      <c r="FHG1169" s="86"/>
      <c r="FHH1169" s="86"/>
      <c r="FHI1169" s="86"/>
      <c r="FHJ1169" s="86"/>
      <c r="FHK1169" s="86"/>
      <c r="FHL1169" s="86"/>
      <c r="FHM1169" s="86"/>
      <c r="FHN1169" s="86"/>
      <c r="FHO1169" s="86"/>
      <c r="FHP1169" s="86"/>
      <c r="FHQ1169" s="86"/>
      <c r="FHR1169" s="86"/>
      <c r="FHS1169" s="86"/>
      <c r="FHT1169" s="86"/>
      <c r="FHU1169" s="86"/>
      <c r="FHV1169" s="86"/>
      <c r="FHW1169" s="86"/>
      <c r="FHX1169" s="86"/>
      <c r="FHY1169" s="86"/>
      <c r="FHZ1169" s="86"/>
      <c r="FIA1169" s="86"/>
      <c r="FIB1169" s="86"/>
      <c r="FIC1169" s="86"/>
      <c r="FID1169" s="86"/>
      <c r="FIE1169" s="86"/>
      <c r="FIF1169" s="86"/>
      <c r="FIG1169" s="86"/>
      <c r="FIH1169" s="86"/>
      <c r="FII1169" s="86"/>
      <c r="FIJ1169" s="86"/>
      <c r="FIK1169" s="86"/>
      <c r="FIL1169" s="86"/>
      <c r="FIM1169" s="86"/>
      <c r="FIN1169" s="86"/>
      <c r="FIO1169" s="86"/>
      <c r="FIP1169" s="86"/>
      <c r="FIQ1169" s="86"/>
      <c r="FIR1169" s="86"/>
      <c r="FIS1169" s="86"/>
      <c r="FIT1169" s="86"/>
      <c r="FIU1169" s="86"/>
      <c r="FIV1169" s="86"/>
      <c r="FIW1169" s="86"/>
      <c r="FIX1169" s="86"/>
      <c r="FIY1169" s="86"/>
      <c r="FIZ1169" s="86"/>
      <c r="FJA1169" s="86"/>
      <c r="FJB1169" s="86"/>
      <c r="FJC1169" s="86"/>
      <c r="FJD1169" s="86"/>
      <c r="FJE1169" s="86"/>
      <c r="FJF1169" s="86"/>
      <c r="FJG1169" s="86"/>
      <c r="FJH1169" s="86"/>
      <c r="FJI1169" s="86"/>
      <c r="FJJ1169" s="86"/>
      <c r="FJK1169" s="86"/>
      <c r="FJL1169" s="86"/>
      <c r="FJM1169" s="86"/>
      <c r="FJN1169" s="86"/>
      <c r="FJO1169" s="86"/>
      <c r="FJP1169" s="86"/>
      <c r="FJQ1169" s="86"/>
      <c r="FJR1169" s="86"/>
      <c r="FJS1169" s="86"/>
      <c r="FJT1169" s="86"/>
      <c r="FJU1169" s="86"/>
      <c r="FJV1169" s="86"/>
      <c r="FJW1169" s="86"/>
      <c r="FJX1169" s="86"/>
      <c r="FJY1169" s="86"/>
      <c r="FJZ1169" s="86"/>
      <c r="FKA1169" s="86"/>
      <c r="FKB1169" s="86"/>
      <c r="FKC1169" s="86"/>
      <c r="FKD1169" s="86"/>
      <c r="FKE1169" s="86"/>
      <c r="FKF1169" s="86"/>
      <c r="FKG1169" s="86"/>
      <c r="FKH1169" s="86"/>
      <c r="FKI1169" s="86"/>
      <c r="FKJ1169" s="86"/>
      <c r="FKK1169" s="86"/>
      <c r="FKL1169" s="86"/>
      <c r="FKM1169" s="86"/>
      <c r="FKN1169" s="86"/>
      <c r="FKO1169" s="86"/>
      <c r="FKP1169" s="86"/>
      <c r="FKQ1169" s="86"/>
      <c r="FKR1169" s="86"/>
      <c r="FKS1169" s="86"/>
      <c r="FKT1169" s="86"/>
      <c r="FKU1169" s="86"/>
      <c r="FKV1169" s="86"/>
      <c r="FKW1169" s="86"/>
      <c r="FKX1169" s="86"/>
      <c r="FKY1169" s="86"/>
      <c r="FKZ1169" s="86"/>
      <c r="FLA1169" s="86"/>
      <c r="FLB1169" s="86"/>
      <c r="FLC1169" s="86"/>
      <c r="FLD1169" s="86"/>
      <c r="FLE1169" s="86"/>
      <c r="FLF1169" s="86"/>
      <c r="FLG1169" s="86"/>
      <c r="FLH1169" s="86"/>
      <c r="FLI1169" s="86"/>
      <c r="FLJ1169" s="86"/>
      <c r="FLK1169" s="86"/>
      <c r="FLL1169" s="86"/>
      <c r="FLM1169" s="86"/>
      <c r="FLN1169" s="86"/>
      <c r="FLO1169" s="86"/>
      <c r="FLP1169" s="86"/>
      <c r="FLQ1169" s="86"/>
      <c r="FLR1169" s="86"/>
      <c r="FLS1169" s="86"/>
      <c r="FLT1169" s="86"/>
      <c r="FLU1169" s="86"/>
      <c r="FLV1169" s="86"/>
      <c r="FLW1169" s="86"/>
      <c r="FLX1169" s="86"/>
      <c r="FLY1169" s="86"/>
      <c r="FLZ1169" s="86"/>
      <c r="FMA1169" s="86"/>
      <c r="FMB1169" s="86"/>
      <c r="FMC1169" s="86"/>
      <c r="FMD1169" s="86"/>
      <c r="FME1169" s="86"/>
      <c r="FMF1169" s="86"/>
      <c r="FMG1169" s="86"/>
      <c r="FMH1169" s="86"/>
      <c r="FMI1169" s="86"/>
      <c r="FMJ1169" s="86"/>
      <c r="FMK1169" s="86"/>
      <c r="FML1169" s="86"/>
      <c r="FMM1169" s="86"/>
      <c r="FMN1169" s="86"/>
      <c r="FMO1169" s="86"/>
      <c r="FMP1169" s="86"/>
      <c r="FMQ1169" s="86"/>
      <c r="FMR1169" s="86"/>
      <c r="FMS1169" s="86"/>
      <c r="FMT1169" s="86"/>
      <c r="FMU1169" s="86"/>
      <c r="FMV1169" s="86"/>
      <c r="FMW1169" s="86"/>
      <c r="FMX1169" s="86"/>
      <c r="FMY1169" s="86"/>
      <c r="FMZ1169" s="86"/>
      <c r="FNA1169" s="86"/>
      <c r="FNB1169" s="86"/>
      <c r="FNC1169" s="86"/>
      <c r="FND1169" s="86"/>
      <c r="FNE1169" s="86"/>
      <c r="FNF1169" s="86"/>
      <c r="FNG1169" s="86"/>
      <c r="FNH1169" s="86"/>
      <c r="FNI1169" s="86"/>
      <c r="FNJ1169" s="86"/>
      <c r="FNK1169" s="86"/>
      <c r="FNL1169" s="86"/>
      <c r="FNM1169" s="86"/>
      <c r="FNN1169" s="86"/>
      <c r="FNO1169" s="86"/>
      <c r="FNP1169" s="86"/>
      <c r="FNQ1169" s="86"/>
      <c r="FNR1169" s="86"/>
      <c r="FNS1169" s="86"/>
      <c r="FNT1169" s="86"/>
      <c r="FNU1169" s="86"/>
      <c r="FNV1169" s="86"/>
      <c r="FNW1169" s="86"/>
      <c r="FNX1169" s="86"/>
      <c r="FNY1169" s="86"/>
      <c r="FNZ1169" s="86"/>
      <c r="FOA1169" s="86"/>
      <c r="FOB1169" s="86"/>
      <c r="FOC1169" s="86"/>
      <c r="FOD1169" s="86"/>
      <c r="FOE1169" s="86"/>
      <c r="FOF1169" s="86"/>
      <c r="FOG1169" s="86"/>
      <c r="FOH1169" s="86"/>
      <c r="FOI1169" s="86"/>
      <c r="FOJ1169" s="86"/>
      <c r="FOK1169" s="86"/>
      <c r="FOL1169" s="86"/>
      <c r="FOM1169" s="86"/>
      <c r="FON1169" s="86"/>
      <c r="FOO1169" s="86"/>
      <c r="FOP1169" s="86"/>
      <c r="FOQ1169" s="86"/>
      <c r="FOR1169" s="86"/>
      <c r="FOS1169" s="86"/>
      <c r="FOT1169" s="86"/>
      <c r="FOU1169" s="86"/>
      <c r="FOV1169" s="86"/>
      <c r="FOW1169" s="86"/>
      <c r="FOX1169" s="86"/>
      <c r="FOY1169" s="86"/>
      <c r="FOZ1169" s="86"/>
      <c r="FPA1169" s="86"/>
      <c r="FPB1169" s="86"/>
      <c r="FPC1169" s="86"/>
      <c r="FPD1169" s="86"/>
      <c r="FPE1169" s="86"/>
      <c r="FPF1169" s="86"/>
      <c r="FPG1169" s="86"/>
      <c r="FPH1169" s="86"/>
      <c r="FPI1169" s="86"/>
      <c r="FPJ1169" s="86"/>
      <c r="FPK1169" s="86"/>
      <c r="FPL1169" s="86"/>
      <c r="FPM1169" s="86"/>
      <c r="FPN1169" s="86"/>
      <c r="FPO1169" s="86"/>
      <c r="FPP1169" s="86"/>
      <c r="FPQ1169" s="86"/>
      <c r="FPR1169" s="86"/>
      <c r="FPS1169" s="86"/>
      <c r="FPT1169" s="86"/>
      <c r="FPU1169" s="86"/>
      <c r="FPV1169" s="86"/>
      <c r="FPW1169" s="86"/>
      <c r="FPX1169" s="86"/>
      <c r="FPY1169" s="86"/>
      <c r="FPZ1169" s="86"/>
      <c r="FQA1169" s="86"/>
      <c r="FQB1169" s="86"/>
      <c r="FQC1169" s="86"/>
      <c r="FQD1169" s="86"/>
      <c r="FQE1169" s="86"/>
      <c r="FQF1169" s="86"/>
      <c r="FQG1169" s="86"/>
      <c r="FQH1169" s="86"/>
      <c r="FQI1169" s="86"/>
      <c r="FQJ1169" s="86"/>
      <c r="FQK1169" s="86"/>
      <c r="FQL1169" s="86"/>
      <c r="FQM1169" s="86"/>
      <c r="FQN1169" s="86"/>
      <c r="FQO1169" s="86"/>
      <c r="FQP1169" s="86"/>
      <c r="FQQ1169" s="86"/>
      <c r="FQR1169" s="86"/>
      <c r="FQS1169" s="86"/>
      <c r="FQT1169" s="86"/>
      <c r="FQU1169" s="86"/>
      <c r="FQV1169" s="86"/>
      <c r="FQW1169" s="86"/>
      <c r="FQX1169" s="86"/>
      <c r="FQY1169" s="86"/>
      <c r="FQZ1169" s="86"/>
      <c r="FRA1169" s="86"/>
      <c r="FRB1169" s="86"/>
      <c r="FRC1169" s="86"/>
      <c r="FRD1169" s="86"/>
      <c r="FRE1169" s="86"/>
      <c r="FRF1169" s="86"/>
      <c r="FRG1169" s="86"/>
      <c r="FRH1169" s="86"/>
      <c r="FRI1169" s="86"/>
      <c r="FRJ1169" s="86"/>
      <c r="FRK1169" s="86"/>
      <c r="FRL1169" s="86"/>
      <c r="FRM1169" s="86"/>
      <c r="FRN1169" s="86"/>
      <c r="FRO1169" s="86"/>
      <c r="FRP1169" s="86"/>
      <c r="FRQ1169" s="86"/>
      <c r="FRR1169" s="86"/>
      <c r="FRS1169" s="86"/>
      <c r="FRT1169" s="86"/>
      <c r="FRU1169" s="86"/>
      <c r="FRV1169" s="86"/>
      <c r="FRW1169" s="86"/>
      <c r="FRX1169" s="86"/>
      <c r="FRY1169" s="86"/>
      <c r="FRZ1169" s="86"/>
      <c r="FSA1169" s="86"/>
      <c r="FSB1169" s="86"/>
      <c r="FSC1169" s="86"/>
      <c r="FSD1169" s="86"/>
      <c r="FSE1169" s="86"/>
      <c r="FSF1169" s="86"/>
      <c r="FSG1169" s="86"/>
      <c r="FSH1169" s="86"/>
      <c r="FSI1169" s="86"/>
      <c r="FSJ1169" s="86"/>
      <c r="FSK1169" s="86"/>
      <c r="FSL1169" s="86"/>
      <c r="FSM1169" s="86"/>
      <c r="FSN1169" s="86"/>
      <c r="FSO1169" s="86"/>
      <c r="FSP1169" s="86"/>
      <c r="FSQ1169" s="86"/>
      <c r="FSR1169" s="86"/>
      <c r="FSS1169" s="86"/>
      <c r="FST1169" s="86"/>
      <c r="FSU1169" s="86"/>
      <c r="FSV1169" s="86"/>
      <c r="FSW1169" s="86"/>
      <c r="FSX1169" s="86"/>
      <c r="FSY1169" s="86"/>
      <c r="FSZ1169" s="86"/>
      <c r="FTA1169" s="86"/>
      <c r="FTB1169" s="86"/>
      <c r="FTC1169" s="86"/>
      <c r="FTD1169" s="86"/>
      <c r="FTE1169" s="86"/>
      <c r="FTF1169" s="86"/>
      <c r="FTG1169" s="86"/>
      <c r="FTH1169" s="86"/>
      <c r="FTI1169" s="86"/>
      <c r="FTJ1169" s="86"/>
      <c r="FTK1169" s="86"/>
      <c r="FTL1169" s="86"/>
      <c r="FTM1169" s="86"/>
      <c r="FTN1169" s="86"/>
      <c r="FTO1169" s="86"/>
      <c r="FTP1169" s="86"/>
      <c r="FTQ1169" s="86"/>
      <c r="FTR1169" s="86"/>
      <c r="FTS1169" s="86"/>
      <c r="FTT1169" s="86"/>
      <c r="FTU1169" s="86"/>
      <c r="FTV1169" s="86"/>
      <c r="FTW1169" s="86"/>
      <c r="FTX1169" s="86"/>
      <c r="FTY1169" s="86"/>
      <c r="FTZ1169" s="86"/>
      <c r="FUA1169" s="86"/>
      <c r="FUB1169" s="86"/>
      <c r="FUC1169" s="86"/>
      <c r="FUD1169" s="86"/>
      <c r="FUE1169" s="86"/>
      <c r="FUF1169" s="86"/>
      <c r="FUG1169" s="86"/>
      <c r="FUH1169" s="86"/>
      <c r="FUI1169" s="86"/>
      <c r="FUJ1169" s="86"/>
      <c r="FUK1169" s="86"/>
      <c r="FUL1169" s="86"/>
      <c r="FUM1169" s="86"/>
      <c r="FUN1169" s="86"/>
      <c r="FUO1169" s="86"/>
      <c r="FUP1169" s="86"/>
      <c r="FUQ1169" s="86"/>
      <c r="FUR1169" s="86"/>
      <c r="FUS1169" s="86"/>
      <c r="FUT1169" s="86"/>
      <c r="FUU1169" s="86"/>
      <c r="FUV1169" s="86"/>
      <c r="FUW1169" s="86"/>
      <c r="FUX1169" s="86"/>
      <c r="FUY1169" s="86"/>
      <c r="FUZ1169" s="86"/>
      <c r="FVA1169" s="86"/>
      <c r="FVB1169" s="86"/>
      <c r="FVC1169" s="86"/>
      <c r="FVD1169" s="86"/>
      <c r="FVE1169" s="86"/>
      <c r="FVF1169" s="86"/>
      <c r="FVG1169" s="86"/>
      <c r="FVH1169" s="86"/>
      <c r="FVI1169" s="86"/>
      <c r="FVJ1169" s="86"/>
      <c r="FVK1169" s="86"/>
      <c r="FVL1169" s="86"/>
      <c r="FVM1169" s="86"/>
      <c r="FVN1169" s="86"/>
      <c r="FVO1169" s="86"/>
      <c r="FVP1169" s="86"/>
      <c r="FVQ1169" s="86"/>
      <c r="FVR1169" s="86"/>
      <c r="FVS1169" s="86"/>
      <c r="FVT1169" s="86"/>
      <c r="FVU1169" s="86"/>
      <c r="FVV1169" s="86"/>
      <c r="FVW1169" s="86"/>
      <c r="FVX1169" s="86"/>
      <c r="FVY1169" s="86"/>
      <c r="FVZ1169" s="86"/>
      <c r="FWA1169" s="86"/>
      <c r="FWB1169" s="86"/>
      <c r="FWC1169" s="86"/>
      <c r="FWD1169" s="86"/>
      <c r="FWE1169" s="86"/>
      <c r="FWF1169" s="86"/>
      <c r="FWG1169" s="86"/>
      <c r="FWH1169" s="86"/>
      <c r="FWI1169" s="86"/>
      <c r="FWJ1169" s="86"/>
      <c r="FWK1169" s="86"/>
      <c r="FWL1169" s="86"/>
      <c r="FWM1169" s="86"/>
      <c r="FWN1169" s="86"/>
      <c r="FWO1169" s="86"/>
      <c r="FWP1169" s="86"/>
      <c r="FWQ1169" s="86"/>
      <c r="FWR1169" s="86"/>
      <c r="FWS1169" s="86"/>
      <c r="FWT1169" s="86"/>
      <c r="FWU1169" s="86"/>
      <c r="FWV1169" s="86"/>
      <c r="FWW1169" s="86"/>
      <c r="FWX1169" s="86"/>
      <c r="FWY1169" s="86"/>
      <c r="FWZ1169" s="86"/>
      <c r="FXA1169" s="86"/>
      <c r="FXB1169" s="86"/>
      <c r="FXC1169" s="86"/>
      <c r="FXD1169" s="86"/>
      <c r="FXE1169" s="86"/>
      <c r="FXF1169" s="86"/>
      <c r="FXG1169" s="86"/>
      <c r="FXH1169" s="86"/>
      <c r="FXI1169" s="86"/>
      <c r="FXJ1169" s="86"/>
      <c r="FXK1169" s="86"/>
      <c r="FXL1169" s="86"/>
      <c r="FXM1169" s="86"/>
      <c r="FXN1169" s="86"/>
      <c r="FXO1169" s="86"/>
      <c r="FXP1169" s="86"/>
      <c r="FXQ1169" s="86"/>
      <c r="FXR1169" s="86"/>
      <c r="FXS1169" s="86"/>
      <c r="FXT1169" s="86"/>
      <c r="FXU1169" s="86"/>
      <c r="FXV1169" s="86"/>
      <c r="FXW1169" s="86"/>
      <c r="FXX1169" s="86"/>
      <c r="FXY1169" s="86"/>
      <c r="FXZ1169" s="86"/>
      <c r="FYA1169" s="86"/>
      <c r="FYB1169" s="86"/>
      <c r="FYC1169" s="86"/>
      <c r="FYD1169" s="86"/>
      <c r="FYE1169" s="86"/>
      <c r="FYF1169" s="86"/>
      <c r="FYG1169" s="86"/>
      <c r="FYH1169" s="86"/>
      <c r="FYI1169" s="86"/>
      <c r="FYJ1169" s="86"/>
      <c r="FYK1169" s="86"/>
      <c r="FYL1169" s="86"/>
      <c r="FYM1169" s="86"/>
      <c r="FYN1169" s="86"/>
      <c r="FYO1169" s="86"/>
      <c r="FYP1169" s="86"/>
      <c r="FYQ1169" s="86"/>
      <c r="FYR1169" s="86"/>
      <c r="FYS1169" s="86"/>
      <c r="FYT1169" s="86"/>
      <c r="FYU1169" s="86"/>
      <c r="FYV1169" s="86"/>
      <c r="FYW1169" s="86"/>
      <c r="FYX1169" s="86"/>
      <c r="FYY1169" s="86"/>
      <c r="FYZ1169" s="86"/>
      <c r="FZA1169" s="86"/>
      <c r="FZB1169" s="86"/>
      <c r="FZC1169" s="86"/>
      <c r="FZD1169" s="86"/>
      <c r="FZE1169" s="86"/>
      <c r="FZF1169" s="86"/>
      <c r="FZG1169" s="86"/>
      <c r="FZH1169" s="86"/>
      <c r="FZI1169" s="86"/>
      <c r="FZJ1169" s="86"/>
      <c r="FZK1169" s="86"/>
      <c r="FZL1169" s="86"/>
      <c r="FZM1169" s="86"/>
      <c r="FZN1169" s="86"/>
      <c r="FZO1169" s="86"/>
      <c r="FZP1169" s="86"/>
      <c r="FZQ1169" s="86"/>
      <c r="FZR1169" s="86"/>
      <c r="FZS1169" s="86"/>
      <c r="FZT1169" s="86"/>
      <c r="FZU1169" s="86"/>
      <c r="FZV1169" s="86"/>
      <c r="FZW1169" s="86"/>
      <c r="FZX1169" s="86"/>
      <c r="FZY1169" s="86"/>
      <c r="FZZ1169" s="86"/>
      <c r="GAA1169" s="86"/>
      <c r="GAB1169" s="86"/>
      <c r="GAC1169" s="86"/>
      <c r="GAD1169" s="86"/>
      <c r="GAE1169" s="86"/>
      <c r="GAF1169" s="86"/>
      <c r="GAG1169" s="86"/>
      <c r="GAH1169" s="86"/>
      <c r="GAI1169" s="86"/>
      <c r="GAJ1169" s="86"/>
      <c r="GAK1169" s="86"/>
      <c r="GAL1169" s="86"/>
      <c r="GAM1169" s="86"/>
      <c r="GAN1169" s="86"/>
      <c r="GAO1169" s="86"/>
      <c r="GAP1169" s="86"/>
      <c r="GAQ1169" s="86"/>
      <c r="GAR1169" s="86"/>
      <c r="GAS1169" s="86"/>
      <c r="GAT1169" s="86"/>
      <c r="GAU1169" s="86"/>
      <c r="GAV1169" s="86"/>
      <c r="GAW1169" s="86"/>
      <c r="GAX1169" s="86"/>
      <c r="GAY1169" s="86"/>
      <c r="GAZ1169" s="86"/>
      <c r="GBA1169" s="86"/>
      <c r="GBB1169" s="86"/>
      <c r="GBC1169" s="86"/>
      <c r="GBD1169" s="86"/>
      <c r="GBE1169" s="86"/>
      <c r="GBF1169" s="86"/>
      <c r="GBG1169" s="86"/>
      <c r="GBH1169" s="86"/>
      <c r="GBI1169" s="86"/>
      <c r="GBJ1169" s="86"/>
      <c r="GBK1169" s="86"/>
      <c r="GBL1169" s="86"/>
      <c r="GBM1169" s="86"/>
      <c r="GBN1169" s="86"/>
      <c r="GBO1169" s="86"/>
      <c r="GBP1169" s="86"/>
      <c r="GBQ1169" s="86"/>
      <c r="GBR1169" s="86"/>
      <c r="GBS1169" s="86"/>
      <c r="GBT1169" s="86"/>
      <c r="GBU1169" s="86"/>
      <c r="GBV1169" s="86"/>
      <c r="GBW1169" s="86"/>
      <c r="GBX1169" s="86"/>
      <c r="GBY1169" s="86"/>
      <c r="GBZ1169" s="86"/>
      <c r="GCA1169" s="86"/>
      <c r="GCB1169" s="86"/>
      <c r="GCC1169" s="86"/>
      <c r="GCD1169" s="86"/>
      <c r="GCE1169" s="86"/>
      <c r="GCF1169" s="86"/>
      <c r="GCG1169" s="86"/>
      <c r="GCH1169" s="86"/>
      <c r="GCI1169" s="86"/>
      <c r="GCJ1169" s="86"/>
      <c r="GCK1169" s="86"/>
      <c r="GCL1169" s="86"/>
      <c r="GCM1169" s="86"/>
      <c r="GCN1169" s="86"/>
      <c r="GCO1169" s="86"/>
      <c r="GCP1169" s="86"/>
      <c r="GCQ1169" s="86"/>
      <c r="GCR1169" s="86"/>
      <c r="GCS1169" s="86"/>
      <c r="GCT1169" s="86"/>
      <c r="GCU1169" s="86"/>
      <c r="GCV1169" s="86"/>
      <c r="GCW1169" s="86"/>
      <c r="GCX1169" s="86"/>
      <c r="GCY1169" s="86"/>
      <c r="GCZ1169" s="86"/>
      <c r="GDA1169" s="86"/>
      <c r="GDB1169" s="86"/>
      <c r="GDC1169" s="86"/>
      <c r="GDD1169" s="86"/>
      <c r="GDE1169" s="86"/>
      <c r="GDF1169" s="86"/>
      <c r="GDG1169" s="86"/>
      <c r="GDH1169" s="86"/>
      <c r="GDI1169" s="86"/>
      <c r="GDJ1169" s="86"/>
      <c r="GDK1169" s="86"/>
      <c r="GDL1169" s="86"/>
      <c r="GDM1169" s="86"/>
      <c r="GDN1169" s="86"/>
      <c r="GDO1169" s="86"/>
      <c r="GDP1169" s="86"/>
      <c r="GDQ1169" s="86"/>
      <c r="GDR1169" s="86"/>
      <c r="GDS1169" s="86"/>
      <c r="GDT1169" s="86"/>
      <c r="GDU1169" s="86"/>
      <c r="GDV1169" s="86"/>
      <c r="GDW1169" s="86"/>
      <c r="GDX1169" s="86"/>
      <c r="GDY1169" s="86"/>
      <c r="GDZ1169" s="86"/>
      <c r="GEA1169" s="86"/>
      <c r="GEB1169" s="86"/>
      <c r="GEC1169" s="86"/>
      <c r="GED1169" s="86"/>
      <c r="GEE1169" s="86"/>
      <c r="GEF1169" s="86"/>
      <c r="GEG1169" s="86"/>
      <c r="GEH1169" s="86"/>
      <c r="GEI1169" s="86"/>
      <c r="GEJ1169" s="86"/>
      <c r="GEK1169" s="86"/>
      <c r="GEL1169" s="86"/>
      <c r="GEM1169" s="86"/>
      <c r="GEN1169" s="86"/>
      <c r="GEO1169" s="86"/>
      <c r="GEP1169" s="86"/>
      <c r="GEQ1169" s="86"/>
      <c r="GER1169" s="86"/>
      <c r="GES1169" s="86"/>
      <c r="GET1169" s="86"/>
      <c r="GEU1169" s="86"/>
      <c r="GEV1169" s="86"/>
      <c r="GEW1169" s="86"/>
      <c r="GEX1169" s="86"/>
      <c r="GEY1169" s="86"/>
      <c r="GEZ1169" s="86"/>
      <c r="GFA1169" s="86"/>
      <c r="GFB1169" s="86"/>
      <c r="GFC1169" s="86"/>
      <c r="GFD1169" s="86"/>
      <c r="GFE1169" s="86"/>
      <c r="GFF1169" s="86"/>
      <c r="GFG1169" s="86"/>
      <c r="GFH1169" s="86"/>
      <c r="GFI1169" s="86"/>
      <c r="GFJ1169" s="86"/>
      <c r="GFK1169" s="86"/>
      <c r="GFL1169" s="86"/>
      <c r="GFM1169" s="86"/>
      <c r="GFN1169" s="86"/>
      <c r="GFO1169" s="86"/>
      <c r="GFP1169" s="86"/>
      <c r="GFQ1169" s="86"/>
      <c r="GFR1169" s="86"/>
      <c r="GFS1169" s="86"/>
      <c r="GFT1169" s="86"/>
      <c r="GFU1169" s="86"/>
      <c r="GFV1169" s="86"/>
      <c r="GFW1169" s="86"/>
      <c r="GFX1169" s="86"/>
      <c r="GFY1169" s="86"/>
      <c r="GFZ1169" s="86"/>
      <c r="GGA1169" s="86"/>
      <c r="GGB1169" s="86"/>
      <c r="GGC1169" s="86"/>
      <c r="GGD1169" s="86"/>
      <c r="GGE1169" s="86"/>
      <c r="GGF1169" s="86"/>
      <c r="GGG1169" s="86"/>
      <c r="GGH1169" s="86"/>
      <c r="GGI1169" s="86"/>
      <c r="GGJ1169" s="86"/>
      <c r="GGK1169" s="86"/>
      <c r="GGL1169" s="86"/>
      <c r="GGM1169" s="86"/>
      <c r="GGN1169" s="86"/>
      <c r="GGO1169" s="86"/>
      <c r="GGP1169" s="86"/>
      <c r="GGQ1169" s="86"/>
      <c r="GGR1169" s="86"/>
      <c r="GGS1169" s="86"/>
      <c r="GGT1169" s="86"/>
      <c r="GGU1169" s="86"/>
      <c r="GGV1169" s="86"/>
      <c r="GGW1169" s="86"/>
      <c r="GGX1169" s="86"/>
      <c r="GGY1169" s="86"/>
      <c r="GGZ1169" s="86"/>
      <c r="GHA1169" s="86"/>
      <c r="GHB1169" s="86"/>
      <c r="GHC1169" s="86"/>
      <c r="GHD1169" s="86"/>
      <c r="GHE1169" s="86"/>
      <c r="GHF1169" s="86"/>
      <c r="GHG1169" s="86"/>
      <c r="GHH1169" s="86"/>
      <c r="GHI1169" s="86"/>
      <c r="GHJ1169" s="86"/>
      <c r="GHK1169" s="86"/>
      <c r="GHL1169" s="86"/>
      <c r="GHM1169" s="86"/>
      <c r="GHN1169" s="86"/>
      <c r="GHO1169" s="86"/>
      <c r="GHP1169" s="86"/>
      <c r="GHQ1169" s="86"/>
      <c r="GHR1169" s="86"/>
      <c r="GHS1169" s="86"/>
      <c r="GHT1169" s="86"/>
      <c r="GHU1169" s="86"/>
      <c r="GHV1169" s="86"/>
      <c r="GHW1169" s="86"/>
      <c r="GHX1169" s="86"/>
      <c r="GHY1169" s="86"/>
      <c r="GHZ1169" s="86"/>
      <c r="GIA1169" s="86"/>
      <c r="GIB1169" s="86"/>
      <c r="GIC1169" s="86"/>
      <c r="GID1169" s="86"/>
      <c r="GIE1169" s="86"/>
      <c r="GIF1169" s="86"/>
      <c r="GIG1169" s="86"/>
      <c r="GIH1169" s="86"/>
      <c r="GII1169" s="86"/>
      <c r="GIJ1169" s="86"/>
      <c r="GIK1169" s="86"/>
      <c r="GIL1169" s="86"/>
      <c r="GIM1169" s="86"/>
      <c r="GIN1169" s="86"/>
      <c r="GIO1169" s="86"/>
      <c r="GIP1169" s="86"/>
      <c r="GIQ1169" s="86"/>
      <c r="GIR1169" s="86"/>
      <c r="GIS1169" s="86"/>
      <c r="GIT1169" s="86"/>
      <c r="GIU1169" s="86"/>
      <c r="GIV1169" s="86"/>
      <c r="GIW1169" s="86"/>
      <c r="GIX1169" s="86"/>
      <c r="GIY1169" s="86"/>
      <c r="GIZ1169" s="86"/>
      <c r="GJA1169" s="86"/>
      <c r="GJB1169" s="86"/>
      <c r="GJC1169" s="86"/>
      <c r="GJD1169" s="86"/>
      <c r="GJE1169" s="86"/>
      <c r="GJF1169" s="86"/>
      <c r="GJG1169" s="86"/>
      <c r="GJH1169" s="86"/>
      <c r="GJI1169" s="86"/>
      <c r="GJJ1169" s="86"/>
      <c r="GJK1169" s="86"/>
      <c r="GJL1169" s="86"/>
      <c r="GJM1169" s="86"/>
      <c r="GJN1169" s="86"/>
      <c r="GJO1169" s="86"/>
      <c r="GJP1169" s="86"/>
      <c r="GJQ1169" s="86"/>
      <c r="GJR1169" s="86"/>
      <c r="GJS1169" s="86"/>
      <c r="GJT1169" s="86"/>
      <c r="GJU1169" s="86"/>
      <c r="GJV1169" s="86"/>
      <c r="GJW1169" s="86"/>
      <c r="GJX1169" s="86"/>
      <c r="GJY1169" s="86"/>
      <c r="GJZ1169" s="86"/>
      <c r="GKA1169" s="86"/>
      <c r="GKB1169" s="86"/>
      <c r="GKC1169" s="86"/>
      <c r="GKD1169" s="86"/>
      <c r="GKE1169" s="86"/>
      <c r="GKF1169" s="86"/>
      <c r="GKG1169" s="86"/>
      <c r="GKH1169" s="86"/>
      <c r="GKI1169" s="86"/>
      <c r="GKJ1169" s="86"/>
      <c r="GKK1169" s="86"/>
      <c r="GKL1169" s="86"/>
      <c r="GKM1169" s="86"/>
      <c r="GKN1169" s="86"/>
      <c r="GKO1169" s="86"/>
      <c r="GKP1169" s="86"/>
      <c r="GKQ1169" s="86"/>
      <c r="GKR1169" s="86"/>
      <c r="GKS1169" s="86"/>
      <c r="GKT1169" s="86"/>
      <c r="GKU1169" s="86"/>
      <c r="GKV1169" s="86"/>
      <c r="GKW1169" s="86"/>
      <c r="GKX1169" s="86"/>
      <c r="GKY1169" s="86"/>
      <c r="GKZ1169" s="86"/>
      <c r="GLA1169" s="86"/>
      <c r="GLB1169" s="86"/>
      <c r="GLC1169" s="86"/>
      <c r="GLD1169" s="86"/>
      <c r="GLE1169" s="86"/>
      <c r="GLF1169" s="86"/>
      <c r="GLG1169" s="86"/>
      <c r="GLH1169" s="86"/>
      <c r="GLI1169" s="86"/>
      <c r="GLJ1169" s="86"/>
      <c r="GLK1169" s="86"/>
      <c r="GLL1169" s="86"/>
      <c r="GLM1169" s="86"/>
      <c r="GLN1169" s="86"/>
      <c r="GLO1169" s="86"/>
      <c r="GLP1169" s="86"/>
      <c r="GLQ1169" s="86"/>
      <c r="GLR1169" s="86"/>
      <c r="GLS1169" s="86"/>
      <c r="GLT1169" s="86"/>
      <c r="GLU1169" s="86"/>
      <c r="GLV1169" s="86"/>
      <c r="GLW1169" s="86"/>
      <c r="GLX1169" s="86"/>
      <c r="GLY1169" s="86"/>
      <c r="GLZ1169" s="86"/>
      <c r="GMA1169" s="86"/>
      <c r="GMB1169" s="86"/>
      <c r="GMC1169" s="86"/>
      <c r="GMD1169" s="86"/>
      <c r="GME1169" s="86"/>
      <c r="GMF1169" s="86"/>
      <c r="GMG1169" s="86"/>
      <c r="GMH1169" s="86"/>
      <c r="GMI1169" s="86"/>
      <c r="GMJ1169" s="86"/>
      <c r="GMK1169" s="86"/>
      <c r="GML1169" s="86"/>
      <c r="GMM1169" s="86"/>
      <c r="GMN1169" s="86"/>
      <c r="GMO1169" s="86"/>
      <c r="GMP1169" s="86"/>
      <c r="GMQ1169" s="86"/>
      <c r="GMR1169" s="86"/>
      <c r="GMS1169" s="86"/>
      <c r="GMT1169" s="86"/>
      <c r="GMU1169" s="86"/>
      <c r="GMV1169" s="86"/>
      <c r="GMW1169" s="86"/>
      <c r="GMX1169" s="86"/>
      <c r="GMY1169" s="86"/>
      <c r="GMZ1169" s="86"/>
      <c r="GNA1169" s="86"/>
      <c r="GNB1169" s="86"/>
      <c r="GNC1169" s="86"/>
      <c r="GND1169" s="86"/>
      <c r="GNE1169" s="86"/>
      <c r="GNF1169" s="86"/>
      <c r="GNG1169" s="86"/>
      <c r="GNH1169" s="86"/>
      <c r="GNI1169" s="86"/>
      <c r="GNJ1169" s="86"/>
      <c r="GNK1169" s="86"/>
      <c r="GNL1169" s="86"/>
      <c r="GNM1169" s="86"/>
      <c r="GNN1169" s="86"/>
      <c r="GNO1169" s="86"/>
      <c r="GNP1169" s="86"/>
      <c r="GNQ1169" s="86"/>
      <c r="GNR1169" s="86"/>
      <c r="GNS1169" s="86"/>
      <c r="GNT1169" s="86"/>
      <c r="GNU1169" s="86"/>
      <c r="GNV1169" s="86"/>
      <c r="GNW1169" s="86"/>
      <c r="GNX1169" s="86"/>
      <c r="GNY1169" s="86"/>
      <c r="GNZ1169" s="86"/>
      <c r="GOA1169" s="86"/>
      <c r="GOB1169" s="86"/>
      <c r="GOC1169" s="86"/>
      <c r="GOD1169" s="86"/>
      <c r="GOE1169" s="86"/>
      <c r="GOF1169" s="86"/>
      <c r="GOG1169" s="86"/>
      <c r="GOH1169" s="86"/>
      <c r="GOI1169" s="86"/>
      <c r="GOJ1169" s="86"/>
      <c r="GOK1169" s="86"/>
      <c r="GOL1169" s="86"/>
      <c r="GOM1169" s="86"/>
      <c r="GON1169" s="86"/>
      <c r="GOO1169" s="86"/>
      <c r="GOP1169" s="86"/>
      <c r="GOQ1169" s="86"/>
      <c r="GOR1169" s="86"/>
      <c r="GOS1169" s="86"/>
      <c r="GOT1169" s="86"/>
      <c r="GOU1169" s="86"/>
      <c r="GOV1169" s="86"/>
      <c r="GOW1169" s="86"/>
      <c r="GOX1169" s="86"/>
      <c r="GOY1169" s="86"/>
      <c r="GOZ1169" s="86"/>
      <c r="GPA1169" s="86"/>
      <c r="GPB1169" s="86"/>
      <c r="GPC1169" s="86"/>
      <c r="GPD1169" s="86"/>
      <c r="GPE1169" s="86"/>
      <c r="GPF1169" s="86"/>
      <c r="GPG1169" s="86"/>
      <c r="GPH1169" s="86"/>
      <c r="GPI1169" s="86"/>
      <c r="GPJ1169" s="86"/>
      <c r="GPK1169" s="86"/>
      <c r="GPL1169" s="86"/>
      <c r="GPM1169" s="86"/>
      <c r="GPN1169" s="86"/>
      <c r="GPO1169" s="86"/>
      <c r="GPP1169" s="86"/>
      <c r="GPQ1169" s="86"/>
      <c r="GPR1169" s="86"/>
      <c r="GPS1169" s="86"/>
      <c r="GPT1169" s="86"/>
      <c r="GPU1169" s="86"/>
      <c r="GPV1169" s="86"/>
      <c r="GPW1169" s="86"/>
      <c r="GPX1169" s="86"/>
      <c r="GPY1169" s="86"/>
      <c r="GPZ1169" s="86"/>
      <c r="GQA1169" s="86"/>
      <c r="GQB1169" s="86"/>
      <c r="GQC1169" s="86"/>
      <c r="GQD1169" s="86"/>
      <c r="GQE1169" s="86"/>
      <c r="GQF1169" s="86"/>
      <c r="GQG1169" s="86"/>
      <c r="GQH1169" s="86"/>
      <c r="GQI1169" s="86"/>
      <c r="GQJ1169" s="86"/>
      <c r="GQK1169" s="86"/>
      <c r="GQL1169" s="86"/>
      <c r="GQM1169" s="86"/>
      <c r="GQN1169" s="86"/>
      <c r="GQO1169" s="86"/>
      <c r="GQP1169" s="86"/>
      <c r="GQQ1169" s="86"/>
      <c r="GQR1169" s="86"/>
      <c r="GQS1169" s="86"/>
      <c r="GQT1169" s="86"/>
      <c r="GQU1169" s="86"/>
      <c r="GQV1169" s="86"/>
      <c r="GQW1169" s="86"/>
      <c r="GQX1169" s="86"/>
      <c r="GQY1169" s="86"/>
      <c r="GQZ1169" s="86"/>
      <c r="GRA1169" s="86"/>
      <c r="GRB1169" s="86"/>
      <c r="GRC1169" s="86"/>
      <c r="GRD1169" s="86"/>
      <c r="GRE1169" s="86"/>
      <c r="GRF1169" s="86"/>
      <c r="GRG1169" s="86"/>
      <c r="GRH1169" s="86"/>
      <c r="GRI1169" s="86"/>
      <c r="GRJ1169" s="86"/>
      <c r="GRK1169" s="86"/>
      <c r="GRL1169" s="86"/>
      <c r="GRM1169" s="86"/>
      <c r="GRN1169" s="86"/>
      <c r="GRO1169" s="86"/>
      <c r="GRP1169" s="86"/>
      <c r="GRQ1169" s="86"/>
      <c r="GRR1169" s="86"/>
      <c r="GRS1169" s="86"/>
      <c r="GRT1169" s="86"/>
      <c r="GRU1169" s="86"/>
      <c r="GRV1169" s="86"/>
      <c r="GRW1169" s="86"/>
      <c r="GRX1169" s="86"/>
      <c r="GRY1169" s="86"/>
      <c r="GRZ1169" s="86"/>
      <c r="GSA1169" s="86"/>
      <c r="GSB1169" s="86"/>
      <c r="GSC1169" s="86"/>
      <c r="GSD1169" s="86"/>
      <c r="GSE1169" s="86"/>
      <c r="GSF1169" s="86"/>
      <c r="GSG1169" s="86"/>
      <c r="GSH1169" s="86"/>
      <c r="GSI1169" s="86"/>
      <c r="GSJ1169" s="86"/>
      <c r="GSK1169" s="86"/>
      <c r="GSL1169" s="86"/>
      <c r="GSM1169" s="86"/>
      <c r="GSN1169" s="86"/>
      <c r="GSO1169" s="86"/>
      <c r="GSP1169" s="86"/>
      <c r="GSQ1169" s="86"/>
      <c r="GSR1169" s="86"/>
      <c r="GSS1169" s="86"/>
      <c r="GST1169" s="86"/>
      <c r="GSU1169" s="86"/>
      <c r="GSV1169" s="86"/>
      <c r="GSW1169" s="86"/>
      <c r="GSX1169" s="86"/>
      <c r="GSY1169" s="86"/>
      <c r="GSZ1169" s="86"/>
      <c r="GTA1169" s="86"/>
      <c r="GTB1169" s="86"/>
      <c r="GTC1169" s="86"/>
      <c r="GTD1169" s="86"/>
      <c r="GTE1169" s="86"/>
      <c r="GTF1169" s="86"/>
      <c r="GTG1169" s="86"/>
      <c r="GTH1169" s="86"/>
      <c r="GTI1169" s="86"/>
      <c r="GTJ1169" s="86"/>
      <c r="GTK1169" s="86"/>
      <c r="GTL1169" s="86"/>
      <c r="GTM1169" s="86"/>
      <c r="GTN1169" s="86"/>
      <c r="GTO1169" s="86"/>
      <c r="GTP1169" s="86"/>
      <c r="GTQ1169" s="86"/>
      <c r="GTR1169" s="86"/>
      <c r="GTS1169" s="86"/>
      <c r="GTT1169" s="86"/>
      <c r="GTU1169" s="86"/>
      <c r="GTV1169" s="86"/>
      <c r="GTW1169" s="86"/>
      <c r="GTX1169" s="86"/>
      <c r="GTY1169" s="86"/>
      <c r="GTZ1169" s="86"/>
      <c r="GUA1169" s="86"/>
      <c r="GUB1169" s="86"/>
      <c r="GUC1169" s="86"/>
      <c r="GUD1169" s="86"/>
      <c r="GUE1169" s="86"/>
      <c r="GUF1169" s="86"/>
      <c r="GUG1169" s="86"/>
      <c r="GUH1169" s="86"/>
      <c r="GUI1169" s="86"/>
      <c r="GUJ1169" s="86"/>
      <c r="GUK1169" s="86"/>
      <c r="GUL1169" s="86"/>
      <c r="GUM1169" s="86"/>
      <c r="GUN1169" s="86"/>
      <c r="GUO1169" s="86"/>
      <c r="GUP1169" s="86"/>
      <c r="GUQ1169" s="86"/>
      <c r="GUR1169" s="86"/>
      <c r="GUS1169" s="86"/>
      <c r="GUT1169" s="86"/>
      <c r="GUU1169" s="86"/>
      <c r="GUV1169" s="86"/>
      <c r="GUW1169" s="86"/>
      <c r="GUX1169" s="86"/>
      <c r="GUY1169" s="86"/>
      <c r="GUZ1169" s="86"/>
      <c r="GVA1169" s="86"/>
      <c r="GVB1169" s="86"/>
      <c r="GVC1169" s="86"/>
      <c r="GVD1169" s="86"/>
      <c r="GVE1169" s="86"/>
      <c r="GVF1169" s="86"/>
      <c r="GVG1169" s="86"/>
      <c r="GVH1169" s="86"/>
      <c r="GVI1169" s="86"/>
      <c r="GVJ1169" s="86"/>
      <c r="GVK1169" s="86"/>
      <c r="GVL1169" s="86"/>
      <c r="GVM1169" s="86"/>
      <c r="GVN1169" s="86"/>
      <c r="GVO1169" s="86"/>
      <c r="GVP1169" s="86"/>
      <c r="GVQ1169" s="86"/>
      <c r="GVR1169" s="86"/>
      <c r="GVS1169" s="86"/>
      <c r="GVT1169" s="86"/>
      <c r="GVU1169" s="86"/>
      <c r="GVV1169" s="86"/>
      <c r="GVW1169" s="86"/>
      <c r="GVX1169" s="86"/>
      <c r="GVY1169" s="86"/>
      <c r="GVZ1169" s="86"/>
      <c r="GWA1169" s="86"/>
      <c r="GWB1169" s="86"/>
      <c r="GWC1169" s="86"/>
      <c r="GWD1169" s="86"/>
      <c r="GWE1169" s="86"/>
      <c r="GWF1169" s="86"/>
      <c r="GWG1169" s="86"/>
      <c r="GWH1169" s="86"/>
      <c r="GWI1169" s="86"/>
      <c r="GWJ1169" s="86"/>
      <c r="GWK1169" s="86"/>
      <c r="GWL1169" s="86"/>
      <c r="GWM1169" s="86"/>
      <c r="GWN1169" s="86"/>
      <c r="GWO1169" s="86"/>
      <c r="GWP1169" s="86"/>
      <c r="GWQ1169" s="86"/>
      <c r="GWR1169" s="86"/>
      <c r="GWS1169" s="86"/>
      <c r="GWT1169" s="86"/>
      <c r="GWU1169" s="86"/>
      <c r="GWV1169" s="86"/>
      <c r="GWW1169" s="86"/>
      <c r="GWX1169" s="86"/>
      <c r="GWY1169" s="86"/>
      <c r="GWZ1169" s="86"/>
      <c r="GXA1169" s="86"/>
      <c r="GXB1169" s="86"/>
      <c r="GXC1169" s="86"/>
      <c r="GXD1169" s="86"/>
      <c r="GXE1169" s="86"/>
      <c r="GXF1169" s="86"/>
      <c r="GXG1169" s="86"/>
      <c r="GXH1169" s="86"/>
      <c r="GXI1169" s="86"/>
      <c r="GXJ1169" s="86"/>
      <c r="GXK1169" s="86"/>
      <c r="GXL1169" s="86"/>
      <c r="GXM1169" s="86"/>
      <c r="GXN1169" s="86"/>
      <c r="GXO1169" s="86"/>
      <c r="GXP1169" s="86"/>
      <c r="GXQ1169" s="86"/>
      <c r="GXR1169" s="86"/>
      <c r="GXS1169" s="86"/>
      <c r="GXT1169" s="86"/>
      <c r="GXU1169" s="86"/>
      <c r="GXV1169" s="86"/>
      <c r="GXW1169" s="86"/>
      <c r="GXX1169" s="86"/>
      <c r="GXY1169" s="86"/>
      <c r="GXZ1169" s="86"/>
      <c r="GYA1169" s="86"/>
      <c r="GYB1169" s="86"/>
      <c r="GYC1169" s="86"/>
      <c r="GYD1169" s="86"/>
      <c r="GYE1169" s="86"/>
      <c r="GYF1169" s="86"/>
      <c r="GYG1169" s="86"/>
      <c r="GYH1169" s="86"/>
      <c r="GYI1169" s="86"/>
      <c r="GYJ1169" s="86"/>
      <c r="GYK1169" s="86"/>
      <c r="GYL1169" s="86"/>
      <c r="GYM1169" s="86"/>
      <c r="GYN1169" s="86"/>
      <c r="GYO1169" s="86"/>
      <c r="GYP1169" s="86"/>
      <c r="GYQ1169" s="86"/>
      <c r="GYR1169" s="86"/>
      <c r="GYS1169" s="86"/>
      <c r="GYT1169" s="86"/>
      <c r="GYU1169" s="86"/>
      <c r="GYV1169" s="86"/>
      <c r="GYW1169" s="86"/>
      <c r="GYX1169" s="86"/>
      <c r="GYY1169" s="86"/>
      <c r="GYZ1169" s="86"/>
      <c r="GZA1169" s="86"/>
      <c r="GZB1169" s="86"/>
      <c r="GZC1169" s="86"/>
      <c r="GZD1169" s="86"/>
      <c r="GZE1169" s="86"/>
      <c r="GZF1169" s="86"/>
      <c r="GZG1169" s="86"/>
      <c r="GZH1169" s="86"/>
      <c r="GZI1169" s="86"/>
      <c r="GZJ1169" s="86"/>
      <c r="GZK1169" s="86"/>
      <c r="GZL1169" s="86"/>
      <c r="GZM1169" s="86"/>
      <c r="GZN1169" s="86"/>
      <c r="GZO1169" s="86"/>
      <c r="GZP1169" s="86"/>
      <c r="GZQ1169" s="86"/>
      <c r="GZR1169" s="86"/>
      <c r="GZS1169" s="86"/>
      <c r="GZT1169" s="86"/>
      <c r="GZU1169" s="86"/>
      <c r="GZV1169" s="86"/>
      <c r="GZW1169" s="86"/>
      <c r="GZX1169" s="86"/>
      <c r="GZY1169" s="86"/>
      <c r="GZZ1169" s="86"/>
      <c r="HAA1169" s="86"/>
      <c r="HAB1169" s="86"/>
      <c r="HAC1169" s="86"/>
      <c r="HAD1169" s="86"/>
      <c r="HAE1169" s="86"/>
      <c r="HAF1169" s="86"/>
      <c r="HAG1169" s="86"/>
      <c r="HAH1169" s="86"/>
      <c r="HAI1169" s="86"/>
      <c r="HAJ1169" s="86"/>
      <c r="HAK1169" s="86"/>
      <c r="HAL1169" s="86"/>
      <c r="HAM1169" s="86"/>
      <c r="HAN1169" s="86"/>
      <c r="HAO1169" s="86"/>
      <c r="HAP1169" s="86"/>
      <c r="HAQ1169" s="86"/>
      <c r="HAR1169" s="86"/>
      <c r="HAS1169" s="86"/>
      <c r="HAT1169" s="86"/>
      <c r="HAU1169" s="86"/>
      <c r="HAV1169" s="86"/>
      <c r="HAW1169" s="86"/>
      <c r="HAX1169" s="86"/>
      <c r="HAY1169" s="86"/>
      <c r="HAZ1169" s="86"/>
      <c r="HBA1169" s="86"/>
      <c r="HBB1169" s="86"/>
      <c r="HBC1169" s="86"/>
      <c r="HBD1169" s="86"/>
      <c r="HBE1169" s="86"/>
      <c r="HBF1169" s="86"/>
      <c r="HBG1169" s="86"/>
      <c r="HBH1169" s="86"/>
      <c r="HBI1169" s="86"/>
      <c r="HBJ1169" s="86"/>
      <c r="HBK1169" s="86"/>
      <c r="HBL1169" s="86"/>
      <c r="HBM1169" s="86"/>
      <c r="HBN1169" s="86"/>
      <c r="HBO1169" s="86"/>
      <c r="HBP1169" s="86"/>
      <c r="HBQ1169" s="86"/>
      <c r="HBR1169" s="86"/>
      <c r="HBS1169" s="86"/>
      <c r="HBT1169" s="86"/>
      <c r="HBU1169" s="86"/>
      <c r="HBV1169" s="86"/>
      <c r="HBW1169" s="86"/>
      <c r="HBX1169" s="86"/>
      <c r="HBY1169" s="86"/>
      <c r="HBZ1169" s="86"/>
      <c r="HCA1169" s="86"/>
      <c r="HCB1169" s="86"/>
      <c r="HCC1169" s="86"/>
      <c r="HCD1169" s="86"/>
      <c r="HCE1169" s="86"/>
      <c r="HCF1169" s="86"/>
      <c r="HCG1169" s="86"/>
      <c r="HCH1169" s="86"/>
      <c r="HCI1169" s="86"/>
      <c r="HCJ1169" s="86"/>
      <c r="HCK1169" s="86"/>
      <c r="HCL1169" s="86"/>
      <c r="HCM1169" s="86"/>
      <c r="HCN1169" s="86"/>
      <c r="HCO1169" s="86"/>
      <c r="HCP1169" s="86"/>
      <c r="HCQ1169" s="86"/>
      <c r="HCR1169" s="86"/>
      <c r="HCS1169" s="86"/>
      <c r="HCT1169" s="86"/>
      <c r="HCU1169" s="86"/>
      <c r="HCV1169" s="86"/>
      <c r="HCW1169" s="86"/>
      <c r="HCX1169" s="86"/>
      <c r="HCY1169" s="86"/>
      <c r="HCZ1169" s="86"/>
      <c r="HDA1169" s="86"/>
      <c r="HDB1169" s="86"/>
      <c r="HDC1169" s="86"/>
      <c r="HDD1169" s="86"/>
      <c r="HDE1169" s="86"/>
      <c r="HDF1169" s="86"/>
      <c r="HDG1169" s="86"/>
      <c r="HDH1169" s="86"/>
      <c r="HDI1169" s="86"/>
      <c r="HDJ1169" s="86"/>
      <c r="HDK1169" s="86"/>
      <c r="HDL1169" s="86"/>
      <c r="HDM1169" s="86"/>
      <c r="HDN1169" s="86"/>
      <c r="HDO1169" s="86"/>
      <c r="HDP1169" s="86"/>
      <c r="HDQ1169" s="86"/>
      <c r="HDR1169" s="86"/>
      <c r="HDS1169" s="86"/>
      <c r="HDT1169" s="86"/>
      <c r="HDU1169" s="86"/>
      <c r="HDV1169" s="86"/>
      <c r="HDW1169" s="86"/>
      <c r="HDX1169" s="86"/>
      <c r="HDY1169" s="86"/>
      <c r="HDZ1169" s="86"/>
      <c r="HEA1169" s="86"/>
      <c r="HEB1169" s="86"/>
      <c r="HEC1169" s="86"/>
      <c r="HED1169" s="86"/>
      <c r="HEE1169" s="86"/>
      <c r="HEF1169" s="86"/>
      <c r="HEG1169" s="86"/>
      <c r="HEH1169" s="86"/>
      <c r="HEI1169" s="86"/>
      <c r="HEJ1169" s="86"/>
      <c r="HEK1169" s="86"/>
      <c r="HEL1169" s="86"/>
      <c r="HEM1169" s="86"/>
      <c r="HEN1169" s="86"/>
      <c r="HEO1169" s="86"/>
      <c r="HEP1169" s="86"/>
      <c r="HEQ1169" s="86"/>
      <c r="HER1169" s="86"/>
      <c r="HES1169" s="86"/>
      <c r="HET1169" s="86"/>
      <c r="HEU1169" s="86"/>
      <c r="HEV1169" s="86"/>
      <c r="HEW1169" s="86"/>
      <c r="HEX1169" s="86"/>
      <c r="HEY1169" s="86"/>
      <c r="HEZ1169" s="86"/>
      <c r="HFA1169" s="86"/>
      <c r="HFB1169" s="86"/>
      <c r="HFC1169" s="86"/>
      <c r="HFD1169" s="86"/>
      <c r="HFE1169" s="86"/>
      <c r="HFF1169" s="86"/>
      <c r="HFG1169" s="86"/>
      <c r="HFH1169" s="86"/>
      <c r="HFI1169" s="86"/>
      <c r="HFJ1169" s="86"/>
      <c r="HFK1169" s="86"/>
      <c r="HFL1169" s="86"/>
      <c r="HFM1169" s="86"/>
      <c r="HFN1169" s="86"/>
      <c r="HFO1169" s="86"/>
      <c r="HFP1169" s="86"/>
      <c r="HFQ1169" s="86"/>
      <c r="HFR1169" s="86"/>
      <c r="HFS1169" s="86"/>
      <c r="HFT1169" s="86"/>
      <c r="HFU1169" s="86"/>
      <c r="HFV1169" s="86"/>
      <c r="HFW1169" s="86"/>
      <c r="HFX1169" s="86"/>
      <c r="HFY1169" s="86"/>
      <c r="HFZ1169" s="86"/>
      <c r="HGA1169" s="86"/>
      <c r="HGB1169" s="86"/>
      <c r="HGC1169" s="86"/>
      <c r="HGD1169" s="86"/>
      <c r="HGE1169" s="86"/>
      <c r="HGF1169" s="86"/>
      <c r="HGG1169" s="86"/>
      <c r="HGH1169" s="86"/>
      <c r="HGI1169" s="86"/>
      <c r="HGJ1169" s="86"/>
      <c r="HGK1169" s="86"/>
      <c r="HGL1169" s="86"/>
      <c r="HGM1169" s="86"/>
      <c r="HGN1169" s="86"/>
      <c r="HGO1169" s="86"/>
      <c r="HGP1169" s="86"/>
      <c r="HGQ1169" s="86"/>
      <c r="HGR1169" s="86"/>
      <c r="HGS1169" s="86"/>
      <c r="HGT1169" s="86"/>
      <c r="HGU1169" s="86"/>
      <c r="HGV1169" s="86"/>
      <c r="HGW1169" s="86"/>
      <c r="HGX1169" s="86"/>
      <c r="HGY1169" s="86"/>
      <c r="HGZ1169" s="86"/>
      <c r="HHA1169" s="86"/>
      <c r="HHB1169" s="86"/>
      <c r="HHC1169" s="86"/>
      <c r="HHD1169" s="86"/>
      <c r="HHE1169" s="86"/>
      <c r="HHF1169" s="86"/>
      <c r="HHG1169" s="86"/>
      <c r="HHH1169" s="86"/>
      <c r="HHI1169" s="86"/>
      <c r="HHJ1169" s="86"/>
      <c r="HHK1169" s="86"/>
      <c r="HHL1169" s="86"/>
      <c r="HHM1169" s="86"/>
      <c r="HHN1169" s="86"/>
      <c r="HHO1169" s="86"/>
      <c r="HHP1169" s="86"/>
      <c r="HHQ1169" s="86"/>
      <c r="HHR1169" s="86"/>
      <c r="HHS1169" s="86"/>
      <c r="HHT1169" s="86"/>
      <c r="HHU1169" s="86"/>
      <c r="HHV1169" s="86"/>
      <c r="HHW1169" s="86"/>
      <c r="HHX1169" s="86"/>
      <c r="HHY1169" s="86"/>
      <c r="HHZ1169" s="86"/>
      <c r="HIA1169" s="86"/>
      <c r="HIB1169" s="86"/>
      <c r="HIC1169" s="86"/>
      <c r="HID1169" s="86"/>
      <c r="HIE1169" s="86"/>
      <c r="HIF1169" s="86"/>
      <c r="HIG1169" s="86"/>
      <c r="HIH1169" s="86"/>
      <c r="HII1169" s="86"/>
      <c r="HIJ1169" s="86"/>
      <c r="HIK1169" s="86"/>
      <c r="HIL1169" s="86"/>
      <c r="HIM1169" s="86"/>
      <c r="HIN1169" s="86"/>
      <c r="HIO1169" s="86"/>
      <c r="HIP1169" s="86"/>
      <c r="HIQ1169" s="86"/>
      <c r="HIR1169" s="86"/>
      <c r="HIS1169" s="86"/>
      <c r="HIT1169" s="86"/>
      <c r="HIU1169" s="86"/>
      <c r="HIV1169" s="86"/>
      <c r="HIW1169" s="86"/>
      <c r="HIX1169" s="86"/>
      <c r="HIY1169" s="86"/>
      <c r="HIZ1169" s="86"/>
      <c r="HJA1169" s="86"/>
      <c r="HJB1169" s="86"/>
      <c r="HJC1169" s="86"/>
      <c r="HJD1169" s="86"/>
      <c r="HJE1169" s="86"/>
      <c r="HJF1169" s="86"/>
      <c r="HJG1169" s="86"/>
      <c r="HJH1169" s="86"/>
      <c r="HJI1169" s="86"/>
      <c r="HJJ1169" s="86"/>
      <c r="HJK1169" s="86"/>
      <c r="HJL1169" s="86"/>
      <c r="HJM1169" s="86"/>
      <c r="HJN1169" s="86"/>
      <c r="HJO1169" s="86"/>
      <c r="HJP1169" s="86"/>
      <c r="HJQ1169" s="86"/>
      <c r="HJR1169" s="86"/>
      <c r="HJS1169" s="86"/>
      <c r="HJT1169" s="86"/>
      <c r="HJU1169" s="86"/>
      <c r="HJV1169" s="86"/>
      <c r="HJW1169" s="86"/>
      <c r="HJX1169" s="86"/>
      <c r="HJY1169" s="86"/>
      <c r="HJZ1169" s="86"/>
      <c r="HKA1169" s="86"/>
      <c r="HKB1169" s="86"/>
      <c r="HKC1169" s="86"/>
      <c r="HKD1169" s="86"/>
      <c r="HKE1169" s="86"/>
      <c r="HKF1169" s="86"/>
      <c r="HKG1169" s="86"/>
      <c r="HKH1169" s="86"/>
      <c r="HKI1169" s="86"/>
      <c r="HKJ1169" s="86"/>
      <c r="HKK1169" s="86"/>
      <c r="HKL1169" s="86"/>
      <c r="HKM1169" s="86"/>
      <c r="HKN1169" s="86"/>
      <c r="HKO1169" s="86"/>
      <c r="HKP1169" s="86"/>
      <c r="HKQ1169" s="86"/>
      <c r="HKR1169" s="86"/>
      <c r="HKS1169" s="86"/>
      <c r="HKT1169" s="86"/>
      <c r="HKU1169" s="86"/>
      <c r="HKV1169" s="86"/>
      <c r="HKW1169" s="86"/>
      <c r="HKX1169" s="86"/>
      <c r="HKY1169" s="86"/>
      <c r="HKZ1169" s="86"/>
      <c r="HLA1169" s="86"/>
      <c r="HLB1169" s="86"/>
      <c r="HLC1169" s="86"/>
      <c r="HLD1169" s="86"/>
      <c r="HLE1169" s="86"/>
      <c r="HLF1169" s="86"/>
      <c r="HLG1169" s="86"/>
      <c r="HLH1169" s="86"/>
      <c r="HLI1169" s="86"/>
      <c r="HLJ1169" s="86"/>
      <c r="HLK1169" s="86"/>
      <c r="HLL1169" s="86"/>
      <c r="HLM1169" s="86"/>
      <c r="HLN1169" s="86"/>
      <c r="HLO1169" s="86"/>
      <c r="HLP1169" s="86"/>
      <c r="HLQ1169" s="86"/>
      <c r="HLR1169" s="86"/>
      <c r="HLS1169" s="86"/>
      <c r="HLT1169" s="86"/>
      <c r="HLU1169" s="86"/>
      <c r="HLV1169" s="86"/>
      <c r="HLW1169" s="86"/>
      <c r="HLX1169" s="86"/>
      <c r="HLY1169" s="86"/>
      <c r="HLZ1169" s="86"/>
      <c r="HMA1169" s="86"/>
      <c r="HMB1169" s="86"/>
      <c r="HMC1169" s="86"/>
      <c r="HMD1169" s="86"/>
      <c r="HME1169" s="86"/>
      <c r="HMF1169" s="86"/>
      <c r="HMG1169" s="86"/>
      <c r="HMH1169" s="86"/>
      <c r="HMI1169" s="86"/>
      <c r="HMJ1169" s="86"/>
      <c r="HMK1169" s="86"/>
      <c r="HML1169" s="86"/>
      <c r="HMM1169" s="86"/>
      <c r="HMN1169" s="86"/>
      <c r="HMO1169" s="86"/>
      <c r="HMP1169" s="86"/>
      <c r="HMQ1169" s="86"/>
      <c r="HMR1169" s="86"/>
      <c r="HMS1169" s="86"/>
      <c r="HMT1169" s="86"/>
      <c r="HMU1169" s="86"/>
      <c r="HMV1169" s="86"/>
      <c r="HMW1169" s="86"/>
      <c r="HMX1169" s="86"/>
      <c r="HMY1169" s="86"/>
      <c r="HMZ1169" s="86"/>
      <c r="HNA1169" s="86"/>
      <c r="HNB1169" s="86"/>
      <c r="HNC1169" s="86"/>
      <c r="HND1169" s="86"/>
      <c r="HNE1169" s="86"/>
      <c r="HNF1169" s="86"/>
      <c r="HNG1169" s="86"/>
      <c r="HNH1169" s="86"/>
      <c r="HNI1169" s="86"/>
      <c r="HNJ1169" s="86"/>
      <c r="HNK1169" s="86"/>
      <c r="HNL1169" s="86"/>
      <c r="HNM1169" s="86"/>
      <c r="HNN1169" s="86"/>
      <c r="HNO1169" s="86"/>
      <c r="HNP1169" s="86"/>
      <c r="HNQ1169" s="86"/>
      <c r="HNR1169" s="86"/>
      <c r="HNS1169" s="86"/>
      <c r="HNT1169" s="86"/>
      <c r="HNU1169" s="86"/>
      <c r="HNV1169" s="86"/>
      <c r="HNW1169" s="86"/>
      <c r="HNX1169" s="86"/>
      <c r="HNY1169" s="86"/>
      <c r="HNZ1169" s="86"/>
      <c r="HOA1169" s="86"/>
      <c r="HOB1169" s="86"/>
      <c r="HOC1169" s="86"/>
      <c r="HOD1169" s="86"/>
      <c r="HOE1169" s="86"/>
      <c r="HOF1169" s="86"/>
      <c r="HOG1169" s="86"/>
      <c r="HOH1169" s="86"/>
      <c r="HOI1169" s="86"/>
      <c r="HOJ1169" s="86"/>
      <c r="HOK1169" s="86"/>
      <c r="HOL1169" s="86"/>
      <c r="HOM1169" s="86"/>
      <c r="HON1169" s="86"/>
      <c r="HOO1169" s="86"/>
      <c r="HOP1169" s="86"/>
      <c r="HOQ1169" s="86"/>
      <c r="HOR1169" s="86"/>
      <c r="HOS1169" s="86"/>
      <c r="HOT1169" s="86"/>
      <c r="HOU1169" s="86"/>
      <c r="HOV1169" s="86"/>
      <c r="HOW1169" s="86"/>
      <c r="HOX1169" s="86"/>
      <c r="HOY1169" s="86"/>
      <c r="HOZ1169" s="86"/>
      <c r="HPA1169" s="86"/>
      <c r="HPB1169" s="86"/>
      <c r="HPC1169" s="86"/>
      <c r="HPD1169" s="86"/>
      <c r="HPE1169" s="86"/>
      <c r="HPF1169" s="86"/>
      <c r="HPG1169" s="86"/>
      <c r="HPH1169" s="86"/>
      <c r="HPI1169" s="86"/>
      <c r="HPJ1169" s="86"/>
      <c r="HPK1169" s="86"/>
      <c r="HPL1169" s="86"/>
      <c r="HPM1169" s="86"/>
      <c r="HPN1169" s="86"/>
      <c r="HPO1169" s="86"/>
      <c r="HPP1169" s="86"/>
      <c r="HPQ1169" s="86"/>
      <c r="HPR1169" s="86"/>
      <c r="HPS1169" s="86"/>
      <c r="HPT1169" s="86"/>
      <c r="HPU1169" s="86"/>
      <c r="HPV1169" s="86"/>
      <c r="HPW1169" s="86"/>
      <c r="HPX1169" s="86"/>
      <c r="HPY1169" s="86"/>
      <c r="HPZ1169" s="86"/>
      <c r="HQA1169" s="86"/>
      <c r="HQB1169" s="86"/>
      <c r="HQC1169" s="86"/>
      <c r="HQD1169" s="86"/>
      <c r="HQE1169" s="86"/>
      <c r="HQF1169" s="86"/>
      <c r="HQG1169" s="86"/>
      <c r="HQH1169" s="86"/>
      <c r="HQI1169" s="86"/>
      <c r="HQJ1169" s="86"/>
      <c r="HQK1169" s="86"/>
      <c r="HQL1169" s="86"/>
      <c r="HQM1169" s="86"/>
      <c r="HQN1169" s="86"/>
      <c r="HQO1169" s="86"/>
      <c r="HQP1169" s="86"/>
      <c r="HQQ1169" s="86"/>
      <c r="HQR1169" s="86"/>
      <c r="HQS1169" s="86"/>
      <c r="HQT1169" s="86"/>
      <c r="HQU1169" s="86"/>
      <c r="HQV1169" s="86"/>
      <c r="HQW1169" s="86"/>
      <c r="HQX1169" s="86"/>
      <c r="HQY1169" s="86"/>
      <c r="HQZ1169" s="86"/>
      <c r="HRA1169" s="86"/>
      <c r="HRB1169" s="86"/>
      <c r="HRC1169" s="86"/>
      <c r="HRD1169" s="86"/>
      <c r="HRE1169" s="86"/>
      <c r="HRF1169" s="86"/>
      <c r="HRG1169" s="86"/>
      <c r="HRH1169" s="86"/>
      <c r="HRI1169" s="86"/>
      <c r="HRJ1169" s="86"/>
      <c r="HRK1169" s="86"/>
      <c r="HRL1169" s="86"/>
      <c r="HRM1169" s="86"/>
      <c r="HRN1169" s="86"/>
      <c r="HRO1169" s="86"/>
      <c r="HRP1169" s="86"/>
      <c r="HRQ1169" s="86"/>
      <c r="HRR1169" s="86"/>
      <c r="HRS1169" s="86"/>
      <c r="HRT1169" s="86"/>
      <c r="HRU1169" s="86"/>
      <c r="HRV1169" s="86"/>
      <c r="HRW1169" s="86"/>
      <c r="HRX1169" s="86"/>
      <c r="HRY1169" s="86"/>
      <c r="HRZ1169" s="86"/>
      <c r="HSA1169" s="86"/>
      <c r="HSB1169" s="86"/>
      <c r="HSC1169" s="86"/>
      <c r="HSD1169" s="86"/>
      <c r="HSE1169" s="86"/>
      <c r="HSF1169" s="86"/>
      <c r="HSG1169" s="86"/>
      <c r="HSH1169" s="86"/>
      <c r="HSI1169" s="86"/>
      <c r="HSJ1169" s="86"/>
      <c r="HSK1169" s="86"/>
      <c r="HSL1169" s="86"/>
      <c r="HSM1169" s="86"/>
      <c r="HSN1169" s="86"/>
      <c r="HSO1169" s="86"/>
      <c r="HSP1169" s="86"/>
      <c r="HSQ1169" s="86"/>
      <c r="HSR1169" s="86"/>
      <c r="HSS1169" s="86"/>
      <c r="HST1169" s="86"/>
      <c r="HSU1169" s="86"/>
      <c r="HSV1169" s="86"/>
      <c r="HSW1169" s="86"/>
      <c r="HSX1169" s="86"/>
      <c r="HSY1169" s="86"/>
      <c r="HSZ1169" s="86"/>
      <c r="HTA1169" s="86"/>
      <c r="HTB1169" s="86"/>
      <c r="HTC1169" s="86"/>
      <c r="HTD1169" s="86"/>
      <c r="HTE1169" s="86"/>
      <c r="HTF1169" s="86"/>
      <c r="HTG1169" s="86"/>
      <c r="HTH1169" s="86"/>
      <c r="HTI1169" s="86"/>
      <c r="HTJ1169" s="86"/>
      <c r="HTK1169" s="86"/>
      <c r="HTL1169" s="86"/>
      <c r="HTM1169" s="86"/>
      <c r="HTN1169" s="86"/>
      <c r="HTO1169" s="86"/>
      <c r="HTP1169" s="86"/>
      <c r="HTQ1169" s="86"/>
      <c r="HTR1169" s="86"/>
      <c r="HTS1169" s="86"/>
      <c r="HTT1169" s="86"/>
      <c r="HTU1169" s="86"/>
      <c r="HTV1169" s="86"/>
      <c r="HTW1169" s="86"/>
      <c r="HTX1169" s="86"/>
      <c r="HTY1169" s="86"/>
      <c r="HTZ1169" s="86"/>
      <c r="HUA1169" s="86"/>
      <c r="HUB1169" s="86"/>
      <c r="HUC1169" s="86"/>
      <c r="HUD1169" s="86"/>
      <c r="HUE1169" s="86"/>
      <c r="HUF1169" s="86"/>
      <c r="HUG1169" s="86"/>
      <c r="HUH1169" s="86"/>
      <c r="HUI1169" s="86"/>
      <c r="HUJ1169" s="86"/>
      <c r="HUK1169" s="86"/>
      <c r="HUL1169" s="86"/>
      <c r="HUM1169" s="86"/>
      <c r="HUN1169" s="86"/>
      <c r="HUO1169" s="86"/>
      <c r="HUP1169" s="86"/>
      <c r="HUQ1169" s="86"/>
      <c r="HUR1169" s="86"/>
      <c r="HUS1169" s="86"/>
      <c r="HUT1169" s="86"/>
      <c r="HUU1169" s="86"/>
      <c r="HUV1169" s="86"/>
      <c r="HUW1169" s="86"/>
      <c r="HUX1169" s="86"/>
      <c r="HUY1169" s="86"/>
      <c r="HUZ1169" s="86"/>
      <c r="HVA1169" s="86"/>
      <c r="HVB1169" s="86"/>
      <c r="HVC1169" s="86"/>
      <c r="HVD1169" s="86"/>
      <c r="HVE1169" s="86"/>
      <c r="HVF1169" s="86"/>
      <c r="HVG1169" s="86"/>
      <c r="HVH1169" s="86"/>
      <c r="HVI1169" s="86"/>
      <c r="HVJ1169" s="86"/>
      <c r="HVK1169" s="86"/>
      <c r="HVL1169" s="86"/>
      <c r="HVM1169" s="86"/>
      <c r="HVN1169" s="86"/>
      <c r="HVO1169" s="86"/>
      <c r="HVP1169" s="86"/>
      <c r="HVQ1169" s="86"/>
      <c r="HVR1169" s="86"/>
      <c r="HVS1169" s="86"/>
      <c r="HVT1169" s="86"/>
      <c r="HVU1169" s="86"/>
      <c r="HVV1169" s="86"/>
      <c r="HVW1169" s="86"/>
      <c r="HVX1169" s="86"/>
      <c r="HVY1169" s="86"/>
      <c r="HVZ1169" s="86"/>
      <c r="HWA1169" s="86"/>
      <c r="HWB1169" s="86"/>
      <c r="HWC1169" s="86"/>
      <c r="HWD1169" s="86"/>
      <c r="HWE1169" s="86"/>
      <c r="HWF1169" s="86"/>
      <c r="HWG1169" s="86"/>
      <c r="HWH1169" s="86"/>
      <c r="HWI1169" s="86"/>
      <c r="HWJ1169" s="86"/>
      <c r="HWK1169" s="86"/>
      <c r="HWL1169" s="86"/>
      <c r="HWM1169" s="86"/>
      <c r="HWN1169" s="86"/>
      <c r="HWO1169" s="86"/>
      <c r="HWP1169" s="86"/>
      <c r="HWQ1169" s="86"/>
      <c r="HWR1169" s="86"/>
      <c r="HWS1169" s="86"/>
      <c r="HWT1169" s="86"/>
      <c r="HWU1169" s="86"/>
      <c r="HWV1169" s="86"/>
      <c r="HWW1169" s="86"/>
      <c r="HWX1169" s="86"/>
      <c r="HWY1169" s="86"/>
      <c r="HWZ1169" s="86"/>
      <c r="HXA1169" s="86"/>
      <c r="HXB1169" s="86"/>
      <c r="HXC1169" s="86"/>
      <c r="HXD1169" s="86"/>
      <c r="HXE1169" s="86"/>
      <c r="HXF1169" s="86"/>
      <c r="HXG1169" s="86"/>
      <c r="HXH1169" s="86"/>
      <c r="HXI1169" s="86"/>
      <c r="HXJ1169" s="86"/>
      <c r="HXK1169" s="86"/>
      <c r="HXL1169" s="86"/>
      <c r="HXM1169" s="86"/>
      <c r="HXN1169" s="86"/>
      <c r="HXO1169" s="86"/>
      <c r="HXP1169" s="86"/>
      <c r="HXQ1169" s="86"/>
      <c r="HXR1169" s="86"/>
      <c r="HXS1169" s="86"/>
      <c r="HXT1169" s="86"/>
      <c r="HXU1169" s="86"/>
      <c r="HXV1169" s="86"/>
      <c r="HXW1169" s="86"/>
      <c r="HXX1169" s="86"/>
      <c r="HXY1169" s="86"/>
      <c r="HXZ1169" s="86"/>
      <c r="HYA1169" s="86"/>
      <c r="HYB1169" s="86"/>
      <c r="HYC1169" s="86"/>
      <c r="HYD1169" s="86"/>
      <c r="HYE1169" s="86"/>
      <c r="HYF1169" s="86"/>
      <c r="HYG1169" s="86"/>
      <c r="HYH1169" s="86"/>
      <c r="HYI1169" s="86"/>
      <c r="HYJ1169" s="86"/>
      <c r="HYK1169" s="86"/>
      <c r="HYL1169" s="86"/>
      <c r="HYM1169" s="86"/>
      <c r="HYN1169" s="86"/>
      <c r="HYO1169" s="86"/>
      <c r="HYP1169" s="86"/>
      <c r="HYQ1169" s="86"/>
      <c r="HYR1169" s="86"/>
      <c r="HYS1169" s="86"/>
      <c r="HYT1169" s="86"/>
      <c r="HYU1169" s="86"/>
      <c r="HYV1169" s="86"/>
      <c r="HYW1169" s="86"/>
      <c r="HYX1169" s="86"/>
      <c r="HYY1169" s="86"/>
      <c r="HYZ1169" s="86"/>
      <c r="HZA1169" s="86"/>
      <c r="HZB1169" s="86"/>
      <c r="HZC1169" s="86"/>
      <c r="HZD1169" s="86"/>
      <c r="HZE1169" s="86"/>
      <c r="HZF1169" s="86"/>
      <c r="HZG1169" s="86"/>
      <c r="HZH1169" s="86"/>
      <c r="HZI1169" s="86"/>
      <c r="HZJ1169" s="86"/>
      <c r="HZK1169" s="86"/>
      <c r="HZL1169" s="86"/>
      <c r="HZM1169" s="86"/>
      <c r="HZN1169" s="86"/>
      <c r="HZO1169" s="86"/>
      <c r="HZP1169" s="86"/>
      <c r="HZQ1169" s="86"/>
      <c r="HZR1169" s="86"/>
      <c r="HZS1169" s="86"/>
      <c r="HZT1169" s="86"/>
      <c r="HZU1169" s="86"/>
      <c r="HZV1169" s="86"/>
      <c r="HZW1169" s="86"/>
      <c r="HZX1169" s="86"/>
      <c r="HZY1169" s="86"/>
      <c r="HZZ1169" s="86"/>
      <c r="IAA1169" s="86"/>
      <c r="IAB1169" s="86"/>
      <c r="IAC1169" s="86"/>
      <c r="IAD1169" s="86"/>
      <c r="IAE1169" s="86"/>
      <c r="IAF1169" s="86"/>
      <c r="IAG1169" s="86"/>
      <c r="IAH1169" s="86"/>
      <c r="IAI1169" s="86"/>
      <c r="IAJ1169" s="86"/>
      <c r="IAK1169" s="86"/>
      <c r="IAL1169" s="86"/>
      <c r="IAM1169" s="86"/>
      <c r="IAN1169" s="86"/>
      <c r="IAO1169" s="86"/>
      <c r="IAP1169" s="86"/>
      <c r="IAQ1169" s="86"/>
      <c r="IAR1169" s="86"/>
      <c r="IAS1169" s="86"/>
      <c r="IAT1169" s="86"/>
      <c r="IAU1169" s="86"/>
      <c r="IAV1169" s="86"/>
      <c r="IAW1169" s="86"/>
      <c r="IAX1169" s="86"/>
      <c r="IAY1169" s="86"/>
      <c r="IAZ1169" s="86"/>
      <c r="IBA1169" s="86"/>
      <c r="IBB1169" s="86"/>
      <c r="IBC1169" s="86"/>
      <c r="IBD1169" s="86"/>
      <c r="IBE1169" s="86"/>
      <c r="IBF1169" s="86"/>
      <c r="IBG1169" s="86"/>
      <c r="IBH1169" s="86"/>
      <c r="IBI1169" s="86"/>
      <c r="IBJ1169" s="86"/>
      <c r="IBK1169" s="86"/>
      <c r="IBL1169" s="86"/>
      <c r="IBM1169" s="86"/>
      <c r="IBN1169" s="86"/>
      <c r="IBO1169" s="86"/>
      <c r="IBP1169" s="86"/>
      <c r="IBQ1169" s="86"/>
      <c r="IBR1169" s="86"/>
      <c r="IBS1169" s="86"/>
      <c r="IBT1169" s="86"/>
      <c r="IBU1169" s="86"/>
      <c r="IBV1169" s="86"/>
      <c r="IBW1169" s="86"/>
      <c r="IBX1169" s="86"/>
      <c r="IBY1169" s="86"/>
      <c r="IBZ1169" s="86"/>
      <c r="ICA1169" s="86"/>
      <c r="ICB1169" s="86"/>
      <c r="ICC1169" s="86"/>
      <c r="ICD1169" s="86"/>
      <c r="ICE1169" s="86"/>
      <c r="ICF1169" s="86"/>
      <c r="ICG1169" s="86"/>
      <c r="ICH1169" s="86"/>
      <c r="ICI1169" s="86"/>
      <c r="ICJ1169" s="86"/>
      <c r="ICK1169" s="86"/>
      <c r="ICL1169" s="86"/>
      <c r="ICM1169" s="86"/>
      <c r="ICN1169" s="86"/>
      <c r="ICO1169" s="86"/>
      <c r="ICP1169" s="86"/>
      <c r="ICQ1169" s="86"/>
      <c r="ICR1169" s="86"/>
      <c r="ICS1169" s="86"/>
      <c r="ICT1169" s="86"/>
      <c r="ICU1169" s="86"/>
      <c r="ICV1169" s="86"/>
      <c r="ICW1169" s="86"/>
      <c r="ICX1169" s="86"/>
      <c r="ICY1169" s="86"/>
      <c r="ICZ1169" s="86"/>
      <c r="IDA1169" s="86"/>
      <c r="IDB1169" s="86"/>
      <c r="IDC1169" s="86"/>
      <c r="IDD1169" s="86"/>
      <c r="IDE1169" s="86"/>
      <c r="IDF1169" s="86"/>
      <c r="IDG1169" s="86"/>
      <c r="IDH1169" s="86"/>
      <c r="IDI1169" s="86"/>
      <c r="IDJ1169" s="86"/>
      <c r="IDK1169" s="86"/>
      <c r="IDL1169" s="86"/>
      <c r="IDM1169" s="86"/>
      <c r="IDN1169" s="86"/>
      <c r="IDO1169" s="86"/>
      <c r="IDP1169" s="86"/>
      <c r="IDQ1169" s="86"/>
      <c r="IDR1169" s="86"/>
      <c r="IDS1169" s="86"/>
      <c r="IDT1169" s="86"/>
      <c r="IDU1169" s="86"/>
      <c r="IDV1169" s="86"/>
      <c r="IDW1169" s="86"/>
      <c r="IDX1169" s="86"/>
      <c r="IDY1169" s="86"/>
      <c r="IDZ1169" s="86"/>
      <c r="IEA1169" s="86"/>
      <c r="IEB1169" s="86"/>
      <c r="IEC1169" s="86"/>
      <c r="IED1169" s="86"/>
      <c r="IEE1169" s="86"/>
      <c r="IEF1169" s="86"/>
      <c r="IEG1169" s="86"/>
      <c r="IEH1169" s="86"/>
      <c r="IEI1169" s="86"/>
      <c r="IEJ1169" s="86"/>
      <c r="IEK1169" s="86"/>
      <c r="IEL1169" s="86"/>
      <c r="IEM1169" s="86"/>
      <c r="IEN1169" s="86"/>
      <c r="IEO1169" s="86"/>
      <c r="IEP1169" s="86"/>
      <c r="IEQ1169" s="86"/>
      <c r="IER1169" s="86"/>
      <c r="IES1169" s="86"/>
      <c r="IET1169" s="86"/>
      <c r="IEU1169" s="86"/>
      <c r="IEV1169" s="86"/>
      <c r="IEW1169" s="86"/>
      <c r="IEX1169" s="86"/>
      <c r="IEY1169" s="86"/>
      <c r="IEZ1169" s="86"/>
      <c r="IFA1169" s="86"/>
      <c r="IFB1169" s="86"/>
      <c r="IFC1169" s="86"/>
      <c r="IFD1169" s="86"/>
      <c r="IFE1169" s="86"/>
      <c r="IFF1169" s="86"/>
      <c r="IFG1169" s="86"/>
      <c r="IFH1169" s="86"/>
      <c r="IFI1169" s="86"/>
      <c r="IFJ1169" s="86"/>
      <c r="IFK1169" s="86"/>
      <c r="IFL1169" s="86"/>
      <c r="IFM1169" s="86"/>
      <c r="IFN1169" s="86"/>
      <c r="IFO1169" s="86"/>
      <c r="IFP1169" s="86"/>
      <c r="IFQ1169" s="86"/>
      <c r="IFR1169" s="86"/>
      <c r="IFS1169" s="86"/>
      <c r="IFT1169" s="86"/>
      <c r="IFU1169" s="86"/>
      <c r="IFV1169" s="86"/>
      <c r="IFW1169" s="86"/>
      <c r="IFX1169" s="86"/>
      <c r="IFY1169" s="86"/>
      <c r="IFZ1169" s="86"/>
      <c r="IGA1169" s="86"/>
      <c r="IGB1169" s="86"/>
      <c r="IGC1169" s="86"/>
      <c r="IGD1169" s="86"/>
      <c r="IGE1169" s="86"/>
      <c r="IGF1169" s="86"/>
      <c r="IGG1169" s="86"/>
      <c r="IGH1169" s="86"/>
      <c r="IGI1169" s="86"/>
      <c r="IGJ1169" s="86"/>
      <c r="IGK1169" s="86"/>
      <c r="IGL1169" s="86"/>
      <c r="IGM1169" s="86"/>
      <c r="IGN1169" s="86"/>
      <c r="IGO1169" s="86"/>
      <c r="IGP1169" s="86"/>
      <c r="IGQ1169" s="86"/>
      <c r="IGR1169" s="86"/>
      <c r="IGS1169" s="86"/>
      <c r="IGT1169" s="86"/>
      <c r="IGU1169" s="86"/>
      <c r="IGV1169" s="86"/>
      <c r="IGW1169" s="86"/>
      <c r="IGX1169" s="86"/>
      <c r="IGY1169" s="86"/>
      <c r="IGZ1169" s="86"/>
      <c r="IHA1169" s="86"/>
      <c r="IHB1169" s="86"/>
      <c r="IHC1169" s="86"/>
      <c r="IHD1169" s="86"/>
      <c r="IHE1169" s="86"/>
      <c r="IHF1169" s="86"/>
      <c r="IHG1169" s="86"/>
      <c r="IHH1169" s="86"/>
      <c r="IHI1169" s="86"/>
      <c r="IHJ1169" s="86"/>
      <c r="IHK1169" s="86"/>
      <c r="IHL1169" s="86"/>
      <c r="IHM1169" s="86"/>
      <c r="IHN1169" s="86"/>
      <c r="IHO1169" s="86"/>
      <c r="IHP1169" s="86"/>
      <c r="IHQ1169" s="86"/>
      <c r="IHR1169" s="86"/>
      <c r="IHS1169" s="86"/>
      <c r="IHT1169" s="86"/>
      <c r="IHU1169" s="86"/>
      <c r="IHV1169" s="86"/>
      <c r="IHW1169" s="86"/>
      <c r="IHX1169" s="86"/>
      <c r="IHY1169" s="86"/>
      <c r="IHZ1169" s="86"/>
      <c r="IIA1169" s="86"/>
      <c r="IIB1169" s="86"/>
      <c r="IIC1169" s="86"/>
      <c r="IID1169" s="86"/>
      <c r="IIE1169" s="86"/>
      <c r="IIF1169" s="86"/>
      <c r="IIG1169" s="86"/>
      <c r="IIH1169" s="86"/>
      <c r="III1169" s="86"/>
      <c r="IIJ1169" s="86"/>
      <c r="IIK1169" s="86"/>
      <c r="IIL1169" s="86"/>
      <c r="IIM1169" s="86"/>
      <c r="IIN1169" s="86"/>
      <c r="IIO1169" s="86"/>
      <c r="IIP1169" s="86"/>
      <c r="IIQ1169" s="86"/>
      <c r="IIR1169" s="86"/>
      <c r="IIS1169" s="86"/>
      <c r="IIT1169" s="86"/>
      <c r="IIU1169" s="86"/>
      <c r="IIV1169" s="86"/>
      <c r="IIW1169" s="86"/>
      <c r="IIX1169" s="86"/>
      <c r="IIY1169" s="86"/>
      <c r="IIZ1169" s="86"/>
      <c r="IJA1169" s="86"/>
      <c r="IJB1169" s="86"/>
      <c r="IJC1169" s="86"/>
      <c r="IJD1169" s="86"/>
      <c r="IJE1169" s="86"/>
      <c r="IJF1169" s="86"/>
      <c r="IJG1169" s="86"/>
      <c r="IJH1169" s="86"/>
      <c r="IJI1169" s="86"/>
      <c r="IJJ1169" s="86"/>
      <c r="IJK1169" s="86"/>
      <c r="IJL1169" s="86"/>
      <c r="IJM1169" s="86"/>
      <c r="IJN1169" s="86"/>
      <c r="IJO1169" s="86"/>
      <c r="IJP1169" s="86"/>
      <c r="IJQ1169" s="86"/>
      <c r="IJR1169" s="86"/>
      <c r="IJS1169" s="86"/>
      <c r="IJT1169" s="86"/>
      <c r="IJU1169" s="86"/>
      <c r="IJV1169" s="86"/>
      <c r="IJW1169" s="86"/>
      <c r="IJX1169" s="86"/>
      <c r="IJY1169" s="86"/>
      <c r="IJZ1169" s="86"/>
      <c r="IKA1169" s="86"/>
      <c r="IKB1169" s="86"/>
      <c r="IKC1169" s="86"/>
      <c r="IKD1169" s="86"/>
      <c r="IKE1169" s="86"/>
      <c r="IKF1169" s="86"/>
      <c r="IKG1169" s="86"/>
      <c r="IKH1169" s="86"/>
      <c r="IKI1169" s="86"/>
      <c r="IKJ1169" s="86"/>
      <c r="IKK1169" s="86"/>
      <c r="IKL1169" s="86"/>
      <c r="IKM1169" s="86"/>
      <c r="IKN1169" s="86"/>
      <c r="IKO1169" s="86"/>
      <c r="IKP1169" s="86"/>
      <c r="IKQ1169" s="86"/>
      <c r="IKR1169" s="86"/>
      <c r="IKS1169" s="86"/>
      <c r="IKT1169" s="86"/>
      <c r="IKU1169" s="86"/>
      <c r="IKV1169" s="86"/>
      <c r="IKW1169" s="86"/>
      <c r="IKX1169" s="86"/>
      <c r="IKY1169" s="86"/>
      <c r="IKZ1169" s="86"/>
      <c r="ILA1169" s="86"/>
      <c r="ILB1169" s="86"/>
      <c r="ILC1169" s="86"/>
      <c r="ILD1169" s="86"/>
      <c r="ILE1169" s="86"/>
      <c r="ILF1169" s="86"/>
      <c r="ILG1169" s="86"/>
      <c r="ILH1169" s="86"/>
      <c r="ILI1169" s="86"/>
      <c r="ILJ1169" s="86"/>
      <c r="ILK1169" s="86"/>
      <c r="ILL1169" s="86"/>
      <c r="ILM1169" s="86"/>
      <c r="ILN1169" s="86"/>
      <c r="ILO1169" s="86"/>
      <c r="ILP1169" s="86"/>
      <c r="ILQ1169" s="86"/>
      <c r="ILR1169" s="86"/>
      <c r="ILS1169" s="86"/>
      <c r="ILT1169" s="86"/>
      <c r="ILU1169" s="86"/>
      <c r="ILV1169" s="86"/>
      <c r="ILW1169" s="86"/>
      <c r="ILX1169" s="86"/>
      <c r="ILY1169" s="86"/>
      <c r="ILZ1169" s="86"/>
      <c r="IMA1169" s="86"/>
      <c r="IMB1169" s="86"/>
      <c r="IMC1169" s="86"/>
      <c r="IMD1169" s="86"/>
      <c r="IME1169" s="86"/>
      <c r="IMF1169" s="86"/>
      <c r="IMG1169" s="86"/>
      <c r="IMH1169" s="86"/>
      <c r="IMI1169" s="86"/>
      <c r="IMJ1169" s="86"/>
      <c r="IMK1169" s="86"/>
      <c r="IML1169" s="86"/>
      <c r="IMM1169" s="86"/>
      <c r="IMN1169" s="86"/>
      <c r="IMO1169" s="86"/>
      <c r="IMP1169" s="86"/>
      <c r="IMQ1169" s="86"/>
      <c r="IMR1169" s="86"/>
      <c r="IMS1169" s="86"/>
      <c r="IMT1169" s="86"/>
      <c r="IMU1169" s="86"/>
      <c r="IMV1169" s="86"/>
      <c r="IMW1169" s="86"/>
      <c r="IMX1169" s="86"/>
      <c r="IMY1169" s="86"/>
      <c r="IMZ1169" s="86"/>
      <c r="INA1169" s="86"/>
      <c r="INB1169" s="86"/>
      <c r="INC1169" s="86"/>
      <c r="IND1169" s="86"/>
      <c r="INE1169" s="86"/>
      <c r="INF1169" s="86"/>
      <c r="ING1169" s="86"/>
      <c r="INH1169" s="86"/>
      <c r="INI1169" s="86"/>
      <c r="INJ1169" s="86"/>
      <c r="INK1169" s="86"/>
      <c r="INL1169" s="86"/>
      <c r="INM1169" s="86"/>
      <c r="INN1169" s="86"/>
      <c r="INO1169" s="86"/>
      <c r="INP1169" s="86"/>
      <c r="INQ1169" s="86"/>
      <c r="INR1169" s="86"/>
      <c r="INS1169" s="86"/>
      <c r="INT1169" s="86"/>
      <c r="INU1169" s="86"/>
      <c r="INV1169" s="86"/>
      <c r="INW1169" s="86"/>
      <c r="INX1169" s="86"/>
      <c r="INY1169" s="86"/>
      <c r="INZ1169" s="86"/>
      <c r="IOA1169" s="86"/>
      <c r="IOB1169" s="86"/>
      <c r="IOC1169" s="86"/>
      <c r="IOD1169" s="86"/>
      <c r="IOE1169" s="86"/>
      <c r="IOF1169" s="86"/>
      <c r="IOG1169" s="86"/>
      <c r="IOH1169" s="86"/>
      <c r="IOI1169" s="86"/>
      <c r="IOJ1169" s="86"/>
      <c r="IOK1169" s="86"/>
      <c r="IOL1169" s="86"/>
      <c r="IOM1169" s="86"/>
      <c r="ION1169" s="86"/>
      <c r="IOO1169" s="86"/>
      <c r="IOP1169" s="86"/>
      <c r="IOQ1169" s="86"/>
      <c r="IOR1169" s="86"/>
      <c r="IOS1169" s="86"/>
      <c r="IOT1169" s="86"/>
      <c r="IOU1169" s="86"/>
      <c r="IOV1169" s="86"/>
      <c r="IOW1169" s="86"/>
      <c r="IOX1169" s="86"/>
      <c r="IOY1169" s="86"/>
      <c r="IOZ1169" s="86"/>
      <c r="IPA1169" s="86"/>
      <c r="IPB1169" s="86"/>
      <c r="IPC1169" s="86"/>
      <c r="IPD1169" s="86"/>
      <c r="IPE1169" s="86"/>
      <c r="IPF1169" s="86"/>
      <c r="IPG1169" s="86"/>
      <c r="IPH1169" s="86"/>
      <c r="IPI1169" s="86"/>
      <c r="IPJ1169" s="86"/>
      <c r="IPK1169" s="86"/>
      <c r="IPL1169" s="86"/>
      <c r="IPM1169" s="86"/>
      <c r="IPN1169" s="86"/>
      <c r="IPO1169" s="86"/>
      <c r="IPP1169" s="86"/>
      <c r="IPQ1169" s="86"/>
      <c r="IPR1169" s="86"/>
      <c r="IPS1169" s="86"/>
      <c r="IPT1169" s="86"/>
      <c r="IPU1169" s="86"/>
      <c r="IPV1169" s="86"/>
      <c r="IPW1169" s="86"/>
      <c r="IPX1169" s="86"/>
      <c r="IPY1169" s="86"/>
      <c r="IPZ1169" s="86"/>
      <c r="IQA1169" s="86"/>
      <c r="IQB1169" s="86"/>
      <c r="IQC1169" s="86"/>
      <c r="IQD1169" s="86"/>
      <c r="IQE1169" s="86"/>
      <c r="IQF1169" s="86"/>
      <c r="IQG1169" s="86"/>
      <c r="IQH1169" s="86"/>
      <c r="IQI1169" s="86"/>
      <c r="IQJ1169" s="86"/>
      <c r="IQK1169" s="86"/>
      <c r="IQL1169" s="86"/>
      <c r="IQM1169" s="86"/>
      <c r="IQN1169" s="86"/>
      <c r="IQO1169" s="86"/>
      <c r="IQP1169" s="86"/>
      <c r="IQQ1169" s="86"/>
      <c r="IQR1169" s="86"/>
      <c r="IQS1169" s="86"/>
      <c r="IQT1169" s="86"/>
      <c r="IQU1169" s="86"/>
      <c r="IQV1169" s="86"/>
      <c r="IQW1169" s="86"/>
      <c r="IQX1169" s="86"/>
      <c r="IQY1169" s="86"/>
      <c r="IQZ1169" s="86"/>
      <c r="IRA1169" s="86"/>
      <c r="IRB1169" s="86"/>
      <c r="IRC1169" s="86"/>
      <c r="IRD1169" s="86"/>
      <c r="IRE1169" s="86"/>
      <c r="IRF1169" s="86"/>
      <c r="IRG1169" s="86"/>
      <c r="IRH1169" s="86"/>
      <c r="IRI1169" s="86"/>
      <c r="IRJ1169" s="86"/>
      <c r="IRK1169" s="86"/>
      <c r="IRL1169" s="86"/>
      <c r="IRM1169" s="86"/>
      <c r="IRN1169" s="86"/>
      <c r="IRO1169" s="86"/>
      <c r="IRP1169" s="86"/>
      <c r="IRQ1169" s="86"/>
      <c r="IRR1169" s="86"/>
      <c r="IRS1169" s="86"/>
      <c r="IRT1169" s="86"/>
      <c r="IRU1169" s="86"/>
      <c r="IRV1169" s="86"/>
      <c r="IRW1169" s="86"/>
      <c r="IRX1169" s="86"/>
      <c r="IRY1169" s="86"/>
      <c r="IRZ1169" s="86"/>
      <c r="ISA1169" s="86"/>
      <c r="ISB1169" s="86"/>
      <c r="ISC1169" s="86"/>
      <c r="ISD1169" s="86"/>
      <c r="ISE1169" s="86"/>
      <c r="ISF1169" s="86"/>
      <c r="ISG1169" s="86"/>
      <c r="ISH1169" s="86"/>
      <c r="ISI1169" s="86"/>
      <c r="ISJ1169" s="86"/>
      <c r="ISK1169" s="86"/>
      <c r="ISL1169" s="86"/>
      <c r="ISM1169" s="86"/>
      <c r="ISN1169" s="86"/>
      <c r="ISO1169" s="86"/>
      <c r="ISP1169" s="86"/>
      <c r="ISQ1169" s="86"/>
      <c r="ISR1169" s="86"/>
      <c r="ISS1169" s="86"/>
      <c r="IST1169" s="86"/>
      <c r="ISU1169" s="86"/>
      <c r="ISV1169" s="86"/>
      <c r="ISW1169" s="86"/>
      <c r="ISX1169" s="86"/>
      <c r="ISY1169" s="86"/>
      <c r="ISZ1169" s="86"/>
      <c r="ITA1169" s="86"/>
      <c r="ITB1169" s="86"/>
      <c r="ITC1169" s="86"/>
      <c r="ITD1169" s="86"/>
      <c r="ITE1169" s="86"/>
      <c r="ITF1169" s="86"/>
      <c r="ITG1169" s="86"/>
      <c r="ITH1169" s="86"/>
      <c r="ITI1169" s="86"/>
      <c r="ITJ1169" s="86"/>
      <c r="ITK1169" s="86"/>
      <c r="ITL1169" s="86"/>
      <c r="ITM1169" s="86"/>
      <c r="ITN1169" s="86"/>
      <c r="ITO1169" s="86"/>
      <c r="ITP1169" s="86"/>
      <c r="ITQ1169" s="86"/>
      <c r="ITR1169" s="86"/>
      <c r="ITS1169" s="86"/>
      <c r="ITT1169" s="86"/>
      <c r="ITU1169" s="86"/>
      <c r="ITV1169" s="86"/>
      <c r="ITW1169" s="86"/>
      <c r="ITX1169" s="86"/>
      <c r="ITY1169" s="86"/>
      <c r="ITZ1169" s="86"/>
      <c r="IUA1169" s="86"/>
      <c r="IUB1169" s="86"/>
      <c r="IUC1169" s="86"/>
      <c r="IUD1169" s="86"/>
      <c r="IUE1169" s="86"/>
      <c r="IUF1169" s="86"/>
      <c r="IUG1169" s="86"/>
      <c r="IUH1169" s="86"/>
      <c r="IUI1169" s="86"/>
      <c r="IUJ1169" s="86"/>
      <c r="IUK1169" s="86"/>
      <c r="IUL1169" s="86"/>
      <c r="IUM1169" s="86"/>
      <c r="IUN1169" s="86"/>
      <c r="IUO1169" s="86"/>
      <c r="IUP1169" s="86"/>
      <c r="IUQ1169" s="86"/>
      <c r="IUR1169" s="86"/>
      <c r="IUS1169" s="86"/>
      <c r="IUT1169" s="86"/>
      <c r="IUU1169" s="86"/>
      <c r="IUV1169" s="86"/>
      <c r="IUW1169" s="86"/>
      <c r="IUX1169" s="86"/>
      <c r="IUY1169" s="86"/>
      <c r="IUZ1169" s="86"/>
      <c r="IVA1169" s="86"/>
      <c r="IVB1169" s="86"/>
      <c r="IVC1169" s="86"/>
      <c r="IVD1169" s="86"/>
      <c r="IVE1169" s="86"/>
      <c r="IVF1169" s="86"/>
      <c r="IVG1169" s="86"/>
      <c r="IVH1169" s="86"/>
      <c r="IVI1169" s="86"/>
      <c r="IVJ1169" s="86"/>
      <c r="IVK1169" s="86"/>
      <c r="IVL1169" s="86"/>
      <c r="IVM1169" s="86"/>
      <c r="IVN1169" s="86"/>
      <c r="IVO1169" s="86"/>
      <c r="IVP1169" s="86"/>
      <c r="IVQ1169" s="86"/>
      <c r="IVR1169" s="86"/>
      <c r="IVS1169" s="86"/>
      <c r="IVT1169" s="86"/>
      <c r="IVU1169" s="86"/>
      <c r="IVV1169" s="86"/>
      <c r="IVW1169" s="86"/>
      <c r="IVX1169" s="86"/>
      <c r="IVY1169" s="86"/>
      <c r="IVZ1169" s="86"/>
      <c r="IWA1169" s="86"/>
      <c r="IWB1169" s="86"/>
      <c r="IWC1169" s="86"/>
      <c r="IWD1169" s="86"/>
      <c r="IWE1169" s="86"/>
      <c r="IWF1169" s="86"/>
      <c r="IWG1169" s="86"/>
      <c r="IWH1169" s="86"/>
      <c r="IWI1169" s="86"/>
      <c r="IWJ1169" s="86"/>
      <c r="IWK1169" s="86"/>
      <c r="IWL1169" s="86"/>
      <c r="IWM1169" s="86"/>
      <c r="IWN1169" s="86"/>
      <c r="IWO1169" s="86"/>
      <c r="IWP1169" s="86"/>
      <c r="IWQ1169" s="86"/>
      <c r="IWR1169" s="86"/>
      <c r="IWS1169" s="86"/>
      <c r="IWT1169" s="86"/>
      <c r="IWU1169" s="86"/>
      <c r="IWV1169" s="86"/>
      <c r="IWW1169" s="86"/>
      <c r="IWX1169" s="86"/>
      <c r="IWY1169" s="86"/>
      <c r="IWZ1169" s="86"/>
      <c r="IXA1169" s="86"/>
      <c r="IXB1169" s="86"/>
      <c r="IXC1169" s="86"/>
      <c r="IXD1169" s="86"/>
      <c r="IXE1169" s="86"/>
      <c r="IXF1169" s="86"/>
      <c r="IXG1169" s="86"/>
      <c r="IXH1169" s="86"/>
      <c r="IXI1169" s="86"/>
      <c r="IXJ1169" s="86"/>
      <c r="IXK1169" s="86"/>
      <c r="IXL1169" s="86"/>
      <c r="IXM1169" s="86"/>
      <c r="IXN1169" s="86"/>
      <c r="IXO1169" s="86"/>
      <c r="IXP1169" s="86"/>
      <c r="IXQ1169" s="86"/>
      <c r="IXR1169" s="86"/>
      <c r="IXS1169" s="86"/>
      <c r="IXT1169" s="86"/>
      <c r="IXU1169" s="86"/>
      <c r="IXV1169" s="86"/>
      <c r="IXW1169" s="86"/>
      <c r="IXX1169" s="86"/>
      <c r="IXY1169" s="86"/>
      <c r="IXZ1169" s="86"/>
      <c r="IYA1169" s="86"/>
      <c r="IYB1169" s="86"/>
      <c r="IYC1169" s="86"/>
      <c r="IYD1169" s="86"/>
      <c r="IYE1169" s="86"/>
      <c r="IYF1169" s="86"/>
      <c r="IYG1169" s="86"/>
      <c r="IYH1169" s="86"/>
      <c r="IYI1169" s="86"/>
      <c r="IYJ1169" s="86"/>
      <c r="IYK1169" s="86"/>
      <c r="IYL1169" s="86"/>
      <c r="IYM1169" s="86"/>
      <c r="IYN1169" s="86"/>
      <c r="IYO1169" s="86"/>
      <c r="IYP1169" s="86"/>
      <c r="IYQ1169" s="86"/>
      <c r="IYR1169" s="86"/>
      <c r="IYS1169" s="86"/>
      <c r="IYT1169" s="86"/>
      <c r="IYU1169" s="86"/>
      <c r="IYV1169" s="86"/>
      <c r="IYW1169" s="86"/>
      <c r="IYX1169" s="86"/>
      <c r="IYY1169" s="86"/>
      <c r="IYZ1169" s="86"/>
      <c r="IZA1169" s="86"/>
      <c r="IZB1169" s="86"/>
      <c r="IZC1169" s="86"/>
      <c r="IZD1169" s="86"/>
      <c r="IZE1169" s="86"/>
      <c r="IZF1169" s="86"/>
      <c r="IZG1169" s="86"/>
      <c r="IZH1169" s="86"/>
      <c r="IZI1169" s="86"/>
      <c r="IZJ1169" s="86"/>
      <c r="IZK1169" s="86"/>
      <c r="IZL1169" s="86"/>
      <c r="IZM1169" s="86"/>
      <c r="IZN1169" s="86"/>
      <c r="IZO1169" s="86"/>
      <c r="IZP1169" s="86"/>
      <c r="IZQ1169" s="86"/>
      <c r="IZR1169" s="86"/>
      <c r="IZS1169" s="86"/>
      <c r="IZT1169" s="86"/>
      <c r="IZU1169" s="86"/>
      <c r="IZV1169" s="86"/>
      <c r="IZW1169" s="86"/>
      <c r="IZX1169" s="86"/>
      <c r="IZY1169" s="86"/>
      <c r="IZZ1169" s="86"/>
      <c r="JAA1169" s="86"/>
      <c r="JAB1169" s="86"/>
      <c r="JAC1169" s="86"/>
      <c r="JAD1169" s="86"/>
      <c r="JAE1169" s="86"/>
      <c r="JAF1169" s="86"/>
      <c r="JAG1169" s="86"/>
      <c r="JAH1169" s="86"/>
      <c r="JAI1169" s="86"/>
      <c r="JAJ1169" s="86"/>
      <c r="JAK1169" s="86"/>
      <c r="JAL1169" s="86"/>
      <c r="JAM1169" s="86"/>
      <c r="JAN1169" s="86"/>
      <c r="JAO1169" s="86"/>
      <c r="JAP1169" s="86"/>
      <c r="JAQ1169" s="86"/>
      <c r="JAR1169" s="86"/>
      <c r="JAS1169" s="86"/>
      <c r="JAT1169" s="86"/>
      <c r="JAU1169" s="86"/>
      <c r="JAV1169" s="86"/>
      <c r="JAW1169" s="86"/>
      <c r="JAX1169" s="86"/>
      <c r="JAY1169" s="86"/>
      <c r="JAZ1169" s="86"/>
      <c r="JBA1169" s="86"/>
      <c r="JBB1169" s="86"/>
      <c r="JBC1169" s="86"/>
      <c r="JBD1169" s="86"/>
      <c r="JBE1169" s="86"/>
      <c r="JBF1169" s="86"/>
      <c r="JBG1169" s="86"/>
      <c r="JBH1169" s="86"/>
      <c r="JBI1169" s="86"/>
      <c r="JBJ1169" s="86"/>
      <c r="JBK1169" s="86"/>
      <c r="JBL1169" s="86"/>
      <c r="JBM1169" s="86"/>
      <c r="JBN1169" s="86"/>
      <c r="JBO1169" s="86"/>
      <c r="JBP1169" s="86"/>
      <c r="JBQ1169" s="86"/>
      <c r="JBR1169" s="86"/>
      <c r="JBS1169" s="86"/>
      <c r="JBT1169" s="86"/>
      <c r="JBU1169" s="86"/>
      <c r="JBV1169" s="86"/>
      <c r="JBW1169" s="86"/>
      <c r="JBX1169" s="86"/>
      <c r="JBY1169" s="86"/>
      <c r="JBZ1169" s="86"/>
      <c r="JCA1169" s="86"/>
      <c r="JCB1169" s="86"/>
      <c r="JCC1169" s="86"/>
      <c r="JCD1169" s="86"/>
      <c r="JCE1169" s="86"/>
      <c r="JCF1169" s="86"/>
      <c r="JCG1169" s="86"/>
      <c r="JCH1169" s="86"/>
      <c r="JCI1169" s="86"/>
      <c r="JCJ1169" s="86"/>
      <c r="JCK1169" s="86"/>
      <c r="JCL1169" s="86"/>
      <c r="JCM1169" s="86"/>
      <c r="JCN1169" s="86"/>
      <c r="JCO1169" s="86"/>
      <c r="JCP1169" s="86"/>
      <c r="JCQ1169" s="86"/>
      <c r="JCR1169" s="86"/>
      <c r="JCS1169" s="86"/>
      <c r="JCT1169" s="86"/>
      <c r="JCU1169" s="86"/>
      <c r="JCV1169" s="86"/>
      <c r="JCW1169" s="86"/>
      <c r="JCX1169" s="86"/>
      <c r="JCY1169" s="86"/>
      <c r="JCZ1169" s="86"/>
      <c r="JDA1169" s="86"/>
      <c r="JDB1169" s="86"/>
      <c r="JDC1169" s="86"/>
      <c r="JDD1169" s="86"/>
      <c r="JDE1169" s="86"/>
      <c r="JDF1169" s="86"/>
      <c r="JDG1169" s="86"/>
      <c r="JDH1169" s="86"/>
      <c r="JDI1169" s="86"/>
      <c r="JDJ1169" s="86"/>
      <c r="JDK1169" s="86"/>
      <c r="JDL1169" s="86"/>
      <c r="JDM1169" s="86"/>
      <c r="JDN1169" s="86"/>
      <c r="JDO1169" s="86"/>
      <c r="JDP1169" s="86"/>
      <c r="JDQ1169" s="86"/>
      <c r="JDR1169" s="86"/>
      <c r="JDS1169" s="86"/>
      <c r="JDT1169" s="86"/>
      <c r="JDU1169" s="86"/>
      <c r="JDV1169" s="86"/>
      <c r="JDW1169" s="86"/>
      <c r="JDX1169" s="86"/>
      <c r="JDY1169" s="86"/>
      <c r="JDZ1169" s="86"/>
      <c r="JEA1169" s="86"/>
      <c r="JEB1169" s="86"/>
      <c r="JEC1169" s="86"/>
      <c r="JED1169" s="86"/>
      <c r="JEE1169" s="86"/>
      <c r="JEF1169" s="86"/>
      <c r="JEG1169" s="86"/>
      <c r="JEH1169" s="86"/>
      <c r="JEI1169" s="86"/>
      <c r="JEJ1169" s="86"/>
      <c r="JEK1169" s="86"/>
      <c r="JEL1169" s="86"/>
      <c r="JEM1169" s="86"/>
      <c r="JEN1169" s="86"/>
      <c r="JEO1169" s="86"/>
      <c r="JEP1169" s="86"/>
      <c r="JEQ1169" s="86"/>
      <c r="JER1169" s="86"/>
      <c r="JES1169" s="86"/>
      <c r="JET1169" s="86"/>
      <c r="JEU1169" s="86"/>
      <c r="JEV1169" s="86"/>
      <c r="JEW1169" s="86"/>
      <c r="JEX1169" s="86"/>
      <c r="JEY1169" s="86"/>
      <c r="JEZ1169" s="86"/>
      <c r="JFA1169" s="86"/>
      <c r="JFB1169" s="86"/>
      <c r="JFC1169" s="86"/>
      <c r="JFD1169" s="86"/>
      <c r="JFE1169" s="86"/>
      <c r="JFF1169" s="86"/>
      <c r="JFG1169" s="86"/>
      <c r="JFH1169" s="86"/>
      <c r="JFI1169" s="86"/>
      <c r="JFJ1169" s="86"/>
      <c r="JFK1169" s="86"/>
      <c r="JFL1169" s="86"/>
      <c r="JFM1169" s="86"/>
      <c r="JFN1169" s="86"/>
      <c r="JFO1169" s="86"/>
      <c r="JFP1169" s="86"/>
      <c r="JFQ1169" s="86"/>
      <c r="JFR1169" s="86"/>
      <c r="JFS1169" s="86"/>
      <c r="JFT1169" s="86"/>
      <c r="JFU1169" s="86"/>
      <c r="JFV1169" s="86"/>
      <c r="JFW1169" s="86"/>
      <c r="JFX1169" s="86"/>
      <c r="JFY1169" s="86"/>
      <c r="JFZ1169" s="86"/>
      <c r="JGA1169" s="86"/>
      <c r="JGB1169" s="86"/>
      <c r="JGC1169" s="86"/>
      <c r="JGD1169" s="86"/>
      <c r="JGE1169" s="86"/>
      <c r="JGF1169" s="86"/>
      <c r="JGG1169" s="86"/>
      <c r="JGH1169" s="86"/>
      <c r="JGI1169" s="86"/>
      <c r="JGJ1169" s="86"/>
      <c r="JGK1169" s="86"/>
      <c r="JGL1169" s="86"/>
      <c r="JGM1169" s="86"/>
      <c r="JGN1169" s="86"/>
      <c r="JGO1169" s="86"/>
      <c r="JGP1169" s="86"/>
      <c r="JGQ1169" s="86"/>
      <c r="JGR1169" s="86"/>
      <c r="JGS1169" s="86"/>
      <c r="JGT1169" s="86"/>
      <c r="JGU1169" s="86"/>
      <c r="JGV1169" s="86"/>
      <c r="JGW1169" s="86"/>
      <c r="JGX1169" s="86"/>
      <c r="JGY1169" s="86"/>
      <c r="JGZ1169" s="86"/>
      <c r="JHA1169" s="86"/>
      <c r="JHB1169" s="86"/>
      <c r="JHC1169" s="86"/>
      <c r="JHD1169" s="86"/>
      <c r="JHE1169" s="86"/>
      <c r="JHF1169" s="86"/>
      <c r="JHG1169" s="86"/>
      <c r="JHH1169" s="86"/>
      <c r="JHI1169" s="86"/>
      <c r="JHJ1169" s="86"/>
      <c r="JHK1169" s="86"/>
      <c r="JHL1169" s="86"/>
      <c r="JHM1169" s="86"/>
      <c r="JHN1169" s="86"/>
      <c r="JHO1169" s="86"/>
      <c r="JHP1169" s="86"/>
      <c r="JHQ1169" s="86"/>
      <c r="JHR1169" s="86"/>
      <c r="JHS1169" s="86"/>
      <c r="JHT1169" s="86"/>
      <c r="JHU1169" s="86"/>
      <c r="JHV1169" s="86"/>
      <c r="JHW1169" s="86"/>
      <c r="JHX1169" s="86"/>
      <c r="JHY1169" s="86"/>
      <c r="JHZ1169" s="86"/>
      <c r="JIA1169" s="86"/>
      <c r="JIB1169" s="86"/>
      <c r="JIC1169" s="86"/>
      <c r="JID1169" s="86"/>
      <c r="JIE1169" s="86"/>
      <c r="JIF1169" s="86"/>
      <c r="JIG1169" s="86"/>
      <c r="JIH1169" s="86"/>
      <c r="JII1169" s="86"/>
      <c r="JIJ1169" s="86"/>
      <c r="JIK1169" s="86"/>
      <c r="JIL1169" s="86"/>
      <c r="JIM1169" s="86"/>
      <c r="JIN1169" s="86"/>
      <c r="JIO1169" s="86"/>
      <c r="JIP1169" s="86"/>
      <c r="JIQ1169" s="86"/>
      <c r="JIR1169" s="86"/>
      <c r="JIS1169" s="86"/>
      <c r="JIT1169" s="86"/>
      <c r="JIU1169" s="86"/>
      <c r="JIV1169" s="86"/>
      <c r="JIW1169" s="86"/>
      <c r="JIX1169" s="86"/>
      <c r="JIY1169" s="86"/>
      <c r="JIZ1169" s="86"/>
      <c r="JJA1169" s="86"/>
      <c r="JJB1169" s="86"/>
      <c r="JJC1169" s="86"/>
      <c r="JJD1169" s="86"/>
      <c r="JJE1169" s="86"/>
      <c r="JJF1169" s="86"/>
      <c r="JJG1169" s="86"/>
      <c r="JJH1169" s="86"/>
      <c r="JJI1169" s="86"/>
      <c r="JJJ1169" s="86"/>
      <c r="JJK1169" s="86"/>
      <c r="JJL1169" s="86"/>
      <c r="JJM1169" s="86"/>
      <c r="JJN1169" s="86"/>
      <c r="JJO1169" s="86"/>
      <c r="JJP1169" s="86"/>
      <c r="JJQ1169" s="86"/>
      <c r="JJR1169" s="86"/>
      <c r="JJS1169" s="86"/>
      <c r="JJT1169" s="86"/>
      <c r="JJU1169" s="86"/>
      <c r="JJV1169" s="86"/>
      <c r="JJW1169" s="86"/>
      <c r="JJX1169" s="86"/>
      <c r="JJY1169" s="86"/>
      <c r="JJZ1169" s="86"/>
      <c r="JKA1169" s="86"/>
      <c r="JKB1169" s="86"/>
      <c r="JKC1169" s="86"/>
      <c r="JKD1169" s="86"/>
      <c r="JKE1169" s="86"/>
      <c r="JKF1169" s="86"/>
      <c r="JKG1169" s="86"/>
      <c r="JKH1169" s="86"/>
      <c r="JKI1169" s="86"/>
      <c r="JKJ1169" s="86"/>
      <c r="JKK1169" s="86"/>
      <c r="JKL1169" s="86"/>
      <c r="JKM1169" s="86"/>
      <c r="JKN1169" s="86"/>
      <c r="JKO1169" s="86"/>
      <c r="JKP1169" s="86"/>
      <c r="JKQ1169" s="86"/>
      <c r="JKR1169" s="86"/>
      <c r="JKS1169" s="86"/>
      <c r="JKT1169" s="86"/>
      <c r="JKU1169" s="86"/>
      <c r="JKV1169" s="86"/>
      <c r="JKW1169" s="86"/>
      <c r="JKX1169" s="86"/>
      <c r="JKY1169" s="86"/>
      <c r="JKZ1169" s="86"/>
      <c r="JLA1169" s="86"/>
      <c r="JLB1169" s="86"/>
      <c r="JLC1169" s="86"/>
      <c r="JLD1169" s="86"/>
      <c r="JLE1169" s="86"/>
      <c r="JLF1169" s="86"/>
      <c r="JLG1169" s="86"/>
      <c r="JLH1169" s="86"/>
      <c r="JLI1169" s="86"/>
      <c r="JLJ1169" s="86"/>
      <c r="JLK1169" s="86"/>
      <c r="JLL1169" s="86"/>
      <c r="JLM1169" s="86"/>
      <c r="JLN1169" s="86"/>
      <c r="JLO1169" s="86"/>
      <c r="JLP1169" s="86"/>
      <c r="JLQ1169" s="86"/>
      <c r="JLR1169" s="86"/>
      <c r="JLS1169" s="86"/>
      <c r="JLT1169" s="86"/>
      <c r="JLU1169" s="86"/>
      <c r="JLV1169" s="86"/>
      <c r="JLW1169" s="86"/>
      <c r="JLX1169" s="86"/>
      <c r="JLY1169" s="86"/>
      <c r="JLZ1169" s="86"/>
      <c r="JMA1169" s="86"/>
      <c r="JMB1169" s="86"/>
      <c r="JMC1169" s="86"/>
      <c r="JMD1169" s="86"/>
      <c r="JME1169" s="86"/>
      <c r="JMF1169" s="86"/>
      <c r="JMG1169" s="86"/>
      <c r="JMH1169" s="86"/>
      <c r="JMI1169" s="86"/>
      <c r="JMJ1169" s="86"/>
      <c r="JMK1169" s="86"/>
      <c r="JML1169" s="86"/>
      <c r="JMM1169" s="86"/>
      <c r="JMN1169" s="86"/>
      <c r="JMO1169" s="86"/>
      <c r="JMP1169" s="86"/>
      <c r="JMQ1169" s="86"/>
      <c r="JMR1169" s="86"/>
      <c r="JMS1169" s="86"/>
      <c r="JMT1169" s="86"/>
      <c r="JMU1169" s="86"/>
      <c r="JMV1169" s="86"/>
      <c r="JMW1169" s="86"/>
      <c r="JMX1169" s="86"/>
      <c r="JMY1169" s="86"/>
      <c r="JMZ1169" s="86"/>
      <c r="JNA1169" s="86"/>
      <c r="JNB1169" s="86"/>
      <c r="JNC1169" s="86"/>
      <c r="JND1169" s="86"/>
      <c r="JNE1169" s="86"/>
      <c r="JNF1169" s="86"/>
      <c r="JNG1169" s="86"/>
      <c r="JNH1169" s="86"/>
      <c r="JNI1169" s="86"/>
      <c r="JNJ1169" s="86"/>
      <c r="JNK1169" s="86"/>
      <c r="JNL1169" s="86"/>
      <c r="JNM1169" s="86"/>
      <c r="JNN1169" s="86"/>
      <c r="JNO1169" s="86"/>
      <c r="JNP1169" s="86"/>
      <c r="JNQ1169" s="86"/>
      <c r="JNR1169" s="86"/>
      <c r="JNS1169" s="86"/>
      <c r="JNT1169" s="86"/>
      <c r="JNU1169" s="86"/>
      <c r="JNV1169" s="86"/>
      <c r="JNW1169" s="86"/>
      <c r="JNX1169" s="86"/>
      <c r="JNY1169" s="86"/>
      <c r="JNZ1169" s="86"/>
      <c r="JOA1169" s="86"/>
      <c r="JOB1169" s="86"/>
      <c r="JOC1169" s="86"/>
      <c r="JOD1169" s="86"/>
      <c r="JOE1169" s="86"/>
      <c r="JOF1169" s="86"/>
      <c r="JOG1169" s="86"/>
      <c r="JOH1169" s="86"/>
      <c r="JOI1169" s="86"/>
      <c r="JOJ1169" s="86"/>
      <c r="JOK1169" s="86"/>
      <c r="JOL1169" s="86"/>
      <c r="JOM1169" s="86"/>
      <c r="JON1169" s="86"/>
      <c r="JOO1169" s="86"/>
      <c r="JOP1169" s="86"/>
      <c r="JOQ1169" s="86"/>
      <c r="JOR1169" s="86"/>
      <c r="JOS1169" s="86"/>
      <c r="JOT1169" s="86"/>
      <c r="JOU1169" s="86"/>
      <c r="JOV1169" s="86"/>
      <c r="JOW1169" s="86"/>
      <c r="JOX1169" s="86"/>
      <c r="JOY1169" s="86"/>
      <c r="JOZ1169" s="86"/>
      <c r="JPA1169" s="86"/>
      <c r="JPB1169" s="86"/>
      <c r="JPC1169" s="86"/>
      <c r="JPD1169" s="86"/>
      <c r="JPE1169" s="86"/>
      <c r="JPF1169" s="86"/>
      <c r="JPG1169" s="86"/>
      <c r="JPH1169" s="86"/>
      <c r="JPI1169" s="86"/>
      <c r="JPJ1169" s="86"/>
      <c r="JPK1169" s="86"/>
      <c r="JPL1169" s="86"/>
      <c r="JPM1169" s="86"/>
      <c r="JPN1169" s="86"/>
      <c r="JPO1169" s="86"/>
      <c r="JPP1169" s="86"/>
      <c r="JPQ1169" s="86"/>
      <c r="JPR1169" s="86"/>
      <c r="JPS1169" s="86"/>
      <c r="JPT1169" s="86"/>
      <c r="JPU1169" s="86"/>
      <c r="JPV1169" s="86"/>
      <c r="JPW1169" s="86"/>
      <c r="JPX1169" s="86"/>
      <c r="JPY1169" s="86"/>
      <c r="JPZ1169" s="86"/>
      <c r="JQA1169" s="86"/>
      <c r="JQB1169" s="86"/>
      <c r="JQC1169" s="86"/>
      <c r="JQD1169" s="86"/>
      <c r="JQE1169" s="86"/>
      <c r="JQF1169" s="86"/>
      <c r="JQG1169" s="86"/>
      <c r="JQH1169" s="86"/>
      <c r="JQI1169" s="86"/>
      <c r="JQJ1169" s="86"/>
      <c r="JQK1169" s="86"/>
      <c r="JQL1169" s="86"/>
      <c r="JQM1169" s="86"/>
      <c r="JQN1169" s="86"/>
      <c r="JQO1169" s="86"/>
      <c r="JQP1169" s="86"/>
      <c r="JQQ1169" s="86"/>
      <c r="JQR1169" s="86"/>
      <c r="JQS1169" s="86"/>
      <c r="JQT1169" s="86"/>
      <c r="JQU1169" s="86"/>
      <c r="JQV1169" s="86"/>
      <c r="JQW1169" s="86"/>
      <c r="JQX1169" s="86"/>
      <c r="JQY1169" s="86"/>
      <c r="JQZ1169" s="86"/>
      <c r="JRA1169" s="86"/>
      <c r="JRB1169" s="86"/>
      <c r="JRC1169" s="86"/>
      <c r="JRD1169" s="86"/>
      <c r="JRE1169" s="86"/>
      <c r="JRF1169" s="86"/>
      <c r="JRG1169" s="86"/>
      <c r="JRH1169" s="86"/>
      <c r="JRI1169" s="86"/>
      <c r="JRJ1169" s="86"/>
      <c r="JRK1169" s="86"/>
      <c r="JRL1169" s="86"/>
      <c r="JRM1169" s="86"/>
      <c r="JRN1169" s="86"/>
      <c r="JRO1169" s="86"/>
      <c r="JRP1169" s="86"/>
      <c r="JRQ1169" s="86"/>
      <c r="JRR1169" s="86"/>
      <c r="JRS1169" s="86"/>
      <c r="JRT1169" s="86"/>
      <c r="JRU1169" s="86"/>
      <c r="JRV1169" s="86"/>
      <c r="JRW1169" s="86"/>
      <c r="JRX1169" s="86"/>
      <c r="JRY1169" s="86"/>
      <c r="JRZ1169" s="86"/>
      <c r="JSA1169" s="86"/>
      <c r="JSB1169" s="86"/>
      <c r="JSC1169" s="86"/>
      <c r="JSD1169" s="86"/>
      <c r="JSE1169" s="86"/>
      <c r="JSF1169" s="86"/>
      <c r="JSG1169" s="86"/>
      <c r="JSH1169" s="86"/>
      <c r="JSI1169" s="86"/>
      <c r="JSJ1169" s="86"/>
      <c r="JSK1169" s="86"/>
      <c r="JSL1169" s="86"/>
      <c r="JSM1169" s="86"/>
      <c r="JSN1169" s="86"/>
      <c r="JSO1169" s="86"/>
      <c r="JSP1169" s="86"/>
      <c r="JSQ1169" s="86"/>
      <c r="JSR1169" s="86"/>
      <c r="JSS1169" s="86"/>
      <c r="JST1169" s="86"/>
      <c r="JSU1169" s="86"/>
      <c r="JSV1169" s="86"/>
      <c r="JSW1169" s="86"/>
      <c r="JSX1169" s="86"/>
      <c r="JSY1169" s="86"/>
      <c r="JSZ1169" s="86"/>
      <c r="JTA1169" s="86"/>
      <c r="JTB1169" s="86"/>
      <c r="JTC1169" s="86"/>
      <c r="JTD1169" s="86"/>
      <c r="JTE1169" s="86"/>
      <c r="JTF1169" s="86"/>
      <c r="JTG1169" s="86"/>
      <c r="JTH1169" s="86"/>
      <c r="JTI1169" s="86"/>
      <c r="JTJ1169" s="86"/>
      <c r="JTK1169" s="86"/>
      <c r="JTL1169" s="86"/>
      <c r="JTM1169" s="86"/>
      <c r="JTN1169" s="86"/>
      <c r="JTO1169" s="86"/>
      <c r="JTP1169" s="86"/>
      <c r="JTQ1169" s="86"/>
      <c r="JTR1169" s="86"/>
      <c r="JTS1169" s="86"/>
      <c r="JTT1169" s="86"/>
      <c r="JTU1169" s="86"/>
      <c r="JTV1169" s="86"/>
      <c r="JTW1169" s="86"/>
      <c r="JTX1169" s="86"/>
      <c r="JTY1169" s="86"/>
      <c r="JTZ1169" s="86"/>
      <c r="JUA1169" s="86"/>
      <c r="JUB1169" s="86"/>
      <c r="JUC1169" s="86"/>
      <c r="JUD1169" s="86"/>
      <c r="JUE1169" s="86"/>
      <c r="JUF1169" s="86"/>
      <c r="JUG1169" s="86"/>
      <c r="JUH1169" s="86"/>
      <c r="JUI1169" s="86"/>
      <c r="JUJ1169" s="86"/>
      <c r="JUK1169" s="86"/>
      <c r="JUL1169" s="86"/>
      <c r="JUM1169" s="86"/>
      <c r="JUN1169" s="86"/>
      <c r="JUO1169" s="86"/>
      <c r="JUP1169" s="86"/>
      <c r="JUQ1169" s="86"/>
      <c r="JUR1169" s="86"/>
      <c r="JUS1169" s="86"/>
      <c r="JUT1169" s="86"/>
      <c r="JUU1169" s="86"/>
      <c r="JUV1169" s="86"/>
      <c r="JUW1169" s="86"/>
      <c r="JUX1169" s="86"/>
      <c r="JUY1169" s="86"/>
      <c r="JUZ1169" s="86"/>
      <c r="JVA1169" s="86"/>
      <c r="JVB1169" s="86"/>
      <c r="JVC1169" s="86"/>
      <c r="JVD1169" s="86"/>
      <c r="JVE1169" s="86"/>
      <c r="JVF1169" s="86"/>
      <c r="JVG1169" s="86"/>
      <c r="JVH1169" s="86"/>
      <c r="JVI1169" s="86"/>
      <c r="JVJ1169" s="86"/>
      <c r="JVK1169" s="86"/>
      <c r="JVL1169" s="86"/>
      <c r="JVM1169" s="86"/>
      <c r="JVN1169" s="86"/>
      <c r="JVO1169" s="86"/>
      <c r="JVP1169" s="86"/>
      <c r="JVQ1169" s="86"/>
      <c r="JVR1169" s="86"/>
      <c r="JVS1169" s="86"/>
      <c r="JVT1169" s="86"/>
      <c r="JVU1169" s="86"/>
      <c r="JVV1169" s="86"/>
      <c r="JVW1169" s="86"/>
      <c r="JVX1169" s="86"/>
      <c r="JVY1169" s="86"/>
      <c r="JVZ1169" s="86"/>
      <c r="JWA1169" s="86"/>
      <c r="JWB1169" s="86"/>
      <c r="JWC1169" s="86"/>
      <c r="JWD1169" s="86"/>
      <c r="JWE1169" s="86"/>
      <c r="JWF1169" s="86"/>
      <c r="JWG1169" s="86"/>
      <c r="JWH1169" s="86"/>
      <c r="JWI1169" s="86"/>
      <c r="JWJ1169" s="86"/>
      <c r="JWK1169" s="86"/>
      <c r="JWL1169" s="86"/>
      <c r="JWM1169" s="86"/>
      <c r="JWN1169" s="86"/>
      <c r="JWO1169" s="86"/>
      <c r="JWP1169" s="86"/>
      <c r="JWQ1169" s="86"/>
      <c r="JWR1169" s="86"/>
      <c r="JWS1169" s="86"/>
      <c r="JWT1169" s="86"/>
      <c r="JWU1169" s="86"/>
      <c r="JWV1169" s="86"/>
      <c r="JWW1169" s="86"/>
      <c r="JWX1169" s="86"/>
      <c r="JWY1169" s="86"/>
      <c r="JWZ1169" s="86"/>
      <c r="JXA1169" s="86"/>
      <c r="JXB1169" s="86"/>
      <c r="JXC1169" s="86"/>
      <c r="JXD1169" s="86"/>
      <c r="JXE1169" s="86"/>
      <c r="JXF1169" s="86"/>
      <c r="JXG1169" s="86"/>
      <c r="JXH1169" s="86"/>
      <c r="JXI1169" s="86"/>
      <c r="JXJ1169" s="86"/>
      <c r="JXK1169" s="86"/>
      <c r="JXL1169" s="86"/>
      <c r="JXM1169" s="86"/>
      <c r="JXN1169" s="86"/>
      <c r="JXO1169" s="86"/>
      <c r="JXP1169" s="86"/>
      <c r="JXQ1169" s="86"/>
      <c r="JXR1169" s="86"/>
      <c r="JXS1169" s="86"/>
      <c r="JXT1169" s="86"/>
      <c r="JXU1169" s="86"/>
      <c r="JXV1169" s="86"/>
      <c r="JXW1169" s="86"/>
      <c r="JXX1169" s="86"/>
      <c r="JXY1169" s="86"/>
      <c r="JXZ1169" s="86"/>
      <c r="JYA1169" s="86"/>
      <c r="JYB1169" s="86"/>
      <c r="JYC1169" s="86"/>
      <c r="JYD1169" s="86"/>
      <c r="JYE1169" s="86"/>
      <c r="JYF1169" s="86"/>
      <c r="JYG1169" s="86"/>
      <c r="JYH1169" s="86"/>
      <c r="JYI1169" s="86"/>
      <c r="JYJ1169" s="86"/>
      <c r="JYK1169" s="86"/>
      <c r="JYL1169" s="86"/>
      <c r="JYM1169" s="86"/>
      <c r="JYN1169" s="86"/>
      <c r="JYO1169" s="86"/>
      <c r="JYP1169" s="86"/>
      <c r="JYQ1169" s="86"/>
      <c r="JYR1169" s="86"/>
      <c r="JYS1169" s="86"/>
      <c r="JYT1169" s="86"/>
      <c r="JYU1169" s="86"/>
      <c r="JYV1169" s="86"/>
      <c r="JYW1169" s="86"/>
      <c r="JYX1169" s="86"/>
      <c r="JYY1169" s="86"/>
      <c r="JYZ1169" s="86"/>
      <c r="JZA1169" s="86"/>
      <c r="JZB1169" s="86"/>
      <c r="JZC1169" s="86"/>
      <c r="JZD1169" s="86"/>
      <c r="JZE1169" s="86"/>
      <c r="JZF1169" s="86"/>
      <c r="JZG1169" s="86"/>
      <c r="JZH1169" s="86"/>
      <c r="JZI1169" s="86"/>
      <c r="JZJ1169" s="86"/>
      <c r="JZK1169" s="86"/>
      <c r="JZL1169" s="86"/>
      <c r="JZM1169" s="86"/>
      <c r="JZN1169" s="86"/>
      <c r="JZO1169" s="86"/>
      <c r="JZP1169" s="86"/>
      <c r="JZQ1169" s="86"/>
      <c r="JZR1169" s="86"/>
      <c r="JZS1169" s="86"/>
      <c r="JZT1169" s="86"/>
      <c r="JZU1169" s="86"/>
      <c r="JZV1169" s="86"/>
      <c r="JZW1169" s="86"/>
      <c r="JZX1169" s="86"/>
      <c r="JZY1169" s="86"/>
      <c r="JZZ1169" s="86"/>
      <c r="KAA1169" s="86"/>
      <c r="KAB1169" s="86"/>
      <c r="KAC1169" s="86"/>
      <c r="KAD1169" s="86"/>
      <c r="KAE1169" s="86"/>
      <c r="KAF1169" s="86"/>
      <c r="KAG1169" s="86"/>
      <c r="KAH1169" s="86"/>
      <c r="KAI1169" s="86"/>
      <c r="KAJ1169" s="86"/>
      <c r="KAK1169" s="86"/>
      <c r="KAL1169" s="86"/>
      <c r="KAM1169" s="86"/>
      <c r="KAN1169" s="86"/>
      <c r="KAO1169" s="86"/>
      <c r="KAP1169" s="86"/>
      <c r="KAQ1169" s="86"/>
      <c r="KAR1169" s="86"/>
      <c r="KAS1169" s="86"/>
      <c r="KAT1169" s="86"/>
      <c r="KAU1169" s="86"/>
      <c r="KAV1169" s="86"/>
      <c r="KAW1169" s="86"/>
      <c r="KAX1169" s="86"/>
      <c r="KAY1169" s="86"/>
      <c r="KAZ1169" s="86"/>
      <c r="KBA1169" s="86"/>
      <c r="KBB1169" s="86"/>
      <c r="KBC1169" s="86"/>
      <c r="KBD1169" s="86"/>
      <c r="KBE1169" s="86"/>
      <c r="KBF1169" s="86"/>
      <c r="KBG1169" s="86"/>
      <c r="KBH1169" s="86"/>
      <c r="KBI1169" s="86"/>
      <c r="KBJ1169" s="86"/>
      <c r="KBK1169" s="86"/>
      <c r="KBL1169" s="86"/>
      <c r="KBM1169" s="86"/>
      <c r="KBN1169" s="86"/>
      <c r="KBO1169" s="86"/>
      <c r="KBP1169" s="86"/>
      <c r="KBQ1169" s="86"/>
      <c r="KBR1169" s="86"/>
      <c r="KBS1169" s="86"/>
      <c r="KBT1169" s="86"/>
      <c r="KBU1169" s="86"/>
      <c r="KBV1169" s="86"/>
      <c r="KBW1169" s="86"/>
      <c r="KBX1169" s="86"/>
      <c r="KBY1169" s="86"/>
      <c r="KBZ1169" s="86"/>
      <c r="KCA1169" s="86"/>
      <c r="KCB1169" s="86"/>
      <c r="KCC1169" s="86"/>
      <c r="KCD1169" s="86"/>
      <c r="KCE1169" s="86"/>
      <c r="KCF1169" s="86"/>
      <c r="KCG1169" s="86"/>
      <c r="KCH1169" s="86"/>
      <c r="KCI1169" s="86"/>
      <c r="KCJ1169" s="86"/>
      <c r="KCK1169" s="86"/>
      <c r="KCL1169" s="86"/>
      <c r="KCM1169" s="86"/>
      <c r="KCN1169" s="86"/>
      <c r="KCO1169" s="86"/>
      <c r="KCP1169" s="86"/>
      <c r="KCQ1169" s="86"/>
      <c r="KCR1169" s="86"/>
      <c r="KCS1169" s="86"/>
      <c r="KCT1169" s="86"/>
      <c r="KCU1169" s="86"/>
      <c r="KCV1169" s="86"/>
      <c r="KCW1169" s="86"/>
      <c r="KCX1169" s="86"/>
      <c r="KCY1169" s="86"/>
      <c r="KCZ1169" s="86"/>
      <c r="KDA1169" s="86"/>
      <c r="KDB1169" s="86"/>
      <c r="KDC1169" s="86"/>
      <c r="KDD1169" s="86"/>
      <c r="KDE1169" s="86"/>
      <c r="KDF1169" s="86"/>
      <c r="KDG1169" s="86"/>
      <c r="KDH1169" s="86"/>
      <c r="KDI1169" s="86"/>
      <c r="KDJ1169" s="86"/>
      <c r="KDK1169" s="86"/>
      <c r="KDL1169" s="86"/>
      <c r="KDM1169" s="86"/>
      <c r="KDN1169" s="86"/>
      <c r="KDO1169" s="86"/>
      <c r="KDP1169" s="86"/>
      <c r="KDQ1169" s="86"/>
      <c r="KDR1169" s="86"/>
      <c r="KDS1169" s="86"/>
      <c r="KDT1169" s="86"/>
      <c r="KDU1169" s="86"/>
      <c r="KDV1169" s="86"/>
      <c r="KDW1169" s="86"/>
      <c r="KDX1169" s="86"/>
      <c r="KDY1169" s="86"/>
      <c r="KDZ1169" s="86"/>
      <c r="KEA1169" s="86"/>
      <c r="KEB1169" s="86"/>
      <c r="KEC1169" s="86"/>
      <c r="KED1169" s="86"/>
      <c r="KEE1169" s="86"/>
      <c r="KEF1169" s="86"/>
      <c r="KEG1169" s="86"/>
      <c r="KEH1169" s="86"/>
      <c r="KEI1169" s="86"/>
      <c r="KEJ1169" s="86"/>
      <c r="KEK1169" s="86"/>
      <c r="KEL1169" s="86"/>
      <c r="KEM1169" s="86"/>
      <c r="KEN1169" s="86"/>
      <c r="KEO1169" s="86"/>
      <c r="KEP1169" s="86"/>
      <c r="KEQ1169" s="86"/>
      <c r="KER1169" s="86"/>
      <c r="KES1169" s="86"/>
      <c r="KET1169" s="86"/>
      <c r="KEU1169" s="86"/>
      <c r="KEV1169" s="86"/>
      <c r="KEW1169" s="86"/>
      <c r="KEX1169" s="86"/>
      <c r="KEY1169" s="86"/>
      <c r="KEZ1169" s="86"/>
      <c r="KFA1169" s="86"/>
      <c r="KFB1169" s="86"/>
      <c r="KFC1169" s="86"/>
      <c r="KFD1169" s="86"/>
      <c r="KFE1169" s="86"/>
      <c r="KFF1169" s="86"/>
      <c r="KFG1169" s="86"/>
      <c r="KFH1169" s="86"/>
      <c r="KFI1169" s="86"/>
      <c r="KFJ1169" s="86"/>
      <c r="KFK1169" s="86"/>
      <c r="KFL1169" s="86"/>
      <c r="KFM1169" s="86"/>
      <c r="KFN1169" s="86"/>
      <c r="KFO1169" s="86"/>
      <c r="KFP1169" s="86"/>
      <c r="KFQ1169" s="86"/>
      <c r="KFR1169" s="86"/>
      <c r="KFS1169" s="86"/>
      <c r="KFT1169" s="86"/>
      <c r="KFU1169" s="86"/>
      <c r="KFV1169" s="86"/>
      <c r="KFW1169" s="86"/>
      <c r="KFX1169" s="86"/>
      <c r="KFY1169" s="86"/>
      <c r="KFZ1169" s="86"/>
      <c r="KGA1169" s="86"/>
      <c r="KGB1169" s="86"/>
      <c r="KGC1169" s="86"/>
      <c r="KGD1169" s="86"/>
      <c r="KGE1169" s="86"/>
      <c r="KGF1169" s="86"/>
      <c r="KGG1169" s="86"/>
      <c r="KGH1169" s="86"/>
      <c r="KGI1169" s="86"/>
      <c r="KGJ1169" s="86"/>
      <c r="KGK1169" s="86"/>
      <c r="KGL1169" s="86"/>
      <c r="KGM1169" s="86"/>
      <c r="KGN1169" s="86"/>
      <c r="KGO1169" s="86"/>
      <c r="KGP1169" s="86"/>
      <c r="KGQ1169" s="86"/>
      <c r="KGR1169" s="86"/>
      <c r="KGS1169" s="86"/>
      <c r="KGT1169" s="86"/>
      <c r="KGU1169" s="86"/>
      <c r="KGV1169" s="86"/>
      <c r="KGW1169" s="86"/>
      <c r="KGX1169" s="86"/>
      <c r="KGY1169" s="86"/>
      <c r="KGZ1169" s="86"/>
      <c r="KHA1169" s="86"/>
      <c r="KHB1169" s="86"/>
      <c r="KHC1169" s="86"/>
      <c r="KHD1169" s="86"/>
      <c r="KHE1169" s="86"/>
      <c r="KHF1169" s="86"/>
      <c r="KHG1169" s="86"/>
      <c r="KHH1169" s="86"/>
      <c r="KHI1169" s="86"/>
      <c r="KHJ1169" s="86"/>
      <c r="KHK1169" s="86"/>
      <c r="KHL1169" s="86"/>
      <c r="KHM1169" s="86"/>
      <c r="KHN1169" s="86"/>
      <c r="KHO1169" s="86"/>
      <c r="KHP1169" s="86"/>
      <c r="KHQ1169" s="86"/>
      <c r="KHR1169" s="86"/>
      <c r="KHS1169" s="86"/>
      <c r="KHT1169" s="86"/>
      <c r="KHU1169" s="86"/>
      <c r="KHV1169" s="86"/>
      <c r="KHW1169" s="86"/>
      <c r="KHX1169" s="86"/>
      <c r="KHY1169" s="86"/>
      <c r="KHZ1169" s="86"/>
      <c r="KIA1169" s="86"/>
      <c r="KIB1169" s="86"/>
      <c r="KIC1169" s="86"/>
      <c r="KID1169" s="86"/>
      <c r="KIE1169" s="86"/>
      <c r="KIF1169" s="86"/>
      <c r="KIG1169" s="86"/>
      <c r="KIH1169" s="86"/>
      <c r="KII1169" s="86"/>
      <c r="KIJ1169" s="86"/>
      <c r="KIK1169" s="86"/>
      <c r="KIL1169" s="86"/>
      <c r="KIM1169" s="86"/>
      <c r="KIN1169" s="86"/>
      <c r="KIO1169" s="86"/>
      <c r="KIP1169" s="86"/>
      <c r="KIQ1169" s="86"/>
      <c r="KIR1169" s="86"/>
      <c r="KIS1169" s="86"/>
      <c r="KIT1169" s="86"/>
      <c r="KIU1169" s="86"/>
      <c r="KIV1169" s="86"/>
      <c r="KIW1169" s="86"/>
      <c r="KIX1169" s="86"/>
      <c r="KIY1169" s="86"/>
      <c r="KIZ1169" s="86"/>
      <c r="KJA1169" s="86"/>
      <c r="KJB1169" s="86"/>
      <c r="KJC1169" s="86"/>
      <c r="KJD1169" s="86"/>
      <c r="KJE1169" s="86"/>
      <c r="KJF1169" s="86"/>
      <c r="KJG1169" s="86"/>
      <c r="KJH1169" s="86"/>
      <c r="KJI1169" s="86"/>
      <c r="KJJ1169" s="86"/>
      <c r="KJK1169" s="86"/>
      <c r="KJL1169" s="86"/>
      <c r="KJM1169" s="86"/>
      <c r="KJN1169" s="86"/>
      <c r="KJO1169" s="86"/>
      <c r="KJP1169" s="86"/>
      <c r="KJQ1169" s="86"/>
      <c r="KJR1169" s="86"/>
      <c r="KJS1169" s="86"/>
      <c r="KJT1169" s="86"/>
      <c r="KJU1169" s="86"/>
      <c r="KJV1169" s="86"/>
      <c r="KJW1169" s="86"/>
      <c r="KJX1169" s="86"/>
      <c r="KJY1169" s="86"/>
      <c r="KJZ1169" s="86"/>
      <c r="KKA1169" s="86"/>
      <c r="KKB1169" s="86"/>
      <c r="KKC1169" s="86"/>
      <c r="KKD1169" s="86"/>
      <c r="KKE1169" s="86"/>
      <c r="KKF1169" s="86"/>
      <c r="KKG1169" s="86"/>
      <c r="KKH1169" s="86"/>
      <c r="KKI1169" s="86"/>
      <c r="KKJ1169" s="86"/>
      <c r="KKK1169" s="86"/>
      <c r="KKL1169" s="86"/>
      <c r="KKM1169" s="86"/>
      <c r="KKN1169" s="86"/>
      <c r="KKO1169" s="86"/>
      <c r="KKP1169" s="86"/>
      <c r="KKQ1169" s="86"/>
      <c r="KKR1169" s="86"/>
      <c r="KKS1169" s="86"/>
      <c r="KKT1169" s="86"/>
      <c r="KKU1169" s="86"/>
      <c r="KKV1169" s="86"/>
      <c r="KKW1169" s="86"/>
      <c r="KKX1169" s="86"/>
      <c r="KKY1169" s="86"/>
      <c r="KKZ1169" s="86"/>
      <c r="KLA1169" s="86"/>
      <c r="KLB1169" s="86"/>
      <c r="KLC1169" s="86"/>
      <c r="KLD1169" s="86"/>
      <c r="KLE1169" s="86"/>
      <c r="KLF1169" s="86"/>
      <c r="KLG1169" s="86"/>
      <c r="KLH1169" s="86"/>
      <c r="KLI1169" s="86"/>
      <c r="KLJ1169" s="86"/>
      <c r="KLK1169" s="86"/>
      <c r="KLL1169" s="86"/>
      <c r="KLM1169" s="86"/>
      <c r="KLN1169" s="86"/>
      <c r="KLO1169" s="86"/>
      <c r="KLP1169" s="86"/>
      <c r="KLQ1169" s="86"/>
      <c r="KLR1169" s="86"/>
      <c r="KLS1169" s="86"/>
      <c r="KLT1169" s="86"/>
      <c r="KLU1169" s="86"/>
      <c r="KLV1169" s="86"/>
      <c r="KLW1169" s="86"/>
      <c r="KLX1169" s="86"/>
      <c r="KLY1169" s="86"/>
      <c r="KLZ1169" s="86"/>
      <c r="KMA1169" s="86"/>
      <c r="KMB1169" s="86"/>
      <c r="KMC1169" s="86"/>
      <c r="KMD1169" s="86"/>
      <c r="KME1169" s="86"/>
      <c r="KMF1169" s="86"/>
      <c r="KMG1169" s="86"/>
      <c r="KMH1169" s="86"/>
      <c r="KMI1169" s="86"/>
      <c r="KMJ1169" s="86"/>
      <c r="KMK1169" s="86"/>
      <c r="KML1169" s="86"/>
      <c r="KMM1169" s="86"/>
      <c r="KMN1169" s="86"/>
      <c r="KMO1169" s="86"/>
      <c r="KMP1169" s="86"/>
      <c r="KMQ1169" s="86"/>
      <c r="KMR1169" s="86"/>
      <c r="KMS1169" s="86"/>
      <c r="KMT1169" s="86"/>
      <c r="KMU1169" s="86"/>
      <c r="KMV1169" s="86"/>
      <c r="KMW1169" s="86"/>
      <c r="KMX1169" s="86"/>
      <c r="KMY1169" s="86"/>
      <c r="KMZ1169" s="86"/>
      <c r="KNA1169" s="86"/>
      <c r="KNB1169" s="86"/>
      <c r="KNC1169" s="86"/>
      <c r="KND1169" s="86"/>
      <c r="KNE1169" s="86"/>
      <c r="KNF1169" s="86"/>
      <c r="KNG1169" s="86"/>
      <c r="KNH1169" s="86"/>
      <c r="KNI1169" s="86"/>
      <c r="KNJ1169" s="86"/>
      <c r="KNK1169" s="86"/>
      <c r="KNL1169" s="86"/>
      <c r="KNM1169" s="86"/>
      <c r="KNN1169" s="86"/>
      <c r="KNO1169" s="86"/>
      <c r="KNP1169" s="86"/>
      <c r="KNQ1169" s="86"/>
      <c r="KNR1169" s="86"/>
      <c r="KNS1169" s="86"/>
      <c r="KNT1169" s="86"/>
      <c r="KNU1169" s="86"/>
      <c r="KNV1169" s="86"/>
      <c r="KNW1169" s="86"/>
      <c r="KNX1169" s="86"/>
      <c r="KNY1169" s="86"/>
      <c r="KNZ1169" s="86"/>
      <c r="KOA1169" s="86"/>
      <c r="KOB1169" s="86"/>
      <c r="KOC1169" s="86"/>
      <c r="KOD1169" s="86"/>
      <c r="KOE1169" s="86"/>
      <c r="KOF1169" s="86"/>
      <c r="KOG1169" s="86"/>
      <c r="KOH1169" s="86"/>
      <c r="KOI1169" s="86"/>
      <c r="KOJ1169" s="86"/>
      <c r="KOK1169" s="86"/>
      <c r="KOL1169" s="86"/>
      <c r="KOM1169" s="86"/>
      <c r="KON1169" s="86"/>
      <c r="KOO1169" s="86"/>
      <c r="KOP1169" s="86"/>
      <c r="KOQ1169" s="86"/>
      <c r="KOR1169" s="86"/>
      <c r="KOS1169" s="86"/>
      <c r="KOT1169" s="86"/>
      <c r="KOU1169" s="86"/>
      <c r="KOV1169" s="86"/>
      <c r="KOW1169" s="86"/>
      <c r="KOX1169" s="86"/>
      <c r="KOY1169" s="86"/>
      <c r="KOZ1169" s="86"/>
      <c r="KPA1169" s="86"/>
      <c r="KPB1169" s="86"/>
      <c r="KPC1169" s="86"/>
      <c r="KPD1169" s="86"/>
      <c r="KPE1169" s="86"/>
      <c r="KPF1169" s="86"/>
      <c r="KPG1169" s="86"/>
      <c r="KPH1169" s="86"/>
      <c r="KPI1169" s="86"/>
      <c r="KPJ1169" s="86"/>
      <c r="KPK1169" s="86"/>
      <c r="KPL1169" s="86"/>
      <c r="KPM1169" s="86"/>
      <c r="KPN1169" s="86"/>
      <c r="KPO1169" s="86"/>
      <c r="KPP1169" s="86"/>
      <c r="KPQ1169" s="86"/>
      <c r="KPR1169" s="86"/>
      <c r="KPS1169" s="86"/>
      <c r="KPT1169" s="86"/>
      <c r="KPU1169" s="86"/>
      <c r="KPV1169" s="86"/>
      <c r="KPW1169" s="86"/>
      <c r="KPX1169" s="86"/>
      <c r="KPY1169" s="86"/>
      <c r="KPZ1169" s="86"/>
      <c r="KQA1169" s="86"/>
      <c r="KQB1169" s="86"/>
      <c r="KQC1169" s="86"/>
      <c r="KQD1169" s="86"/>
      <c r="KQE1169" s="86"/>
      <c r="KQF1169" s="86"/>
      <c r="KQG1169" s="86"/>
      <c r="KQH1169" s="86"/>
      <c r="KQI1169" s="86"/>
      <c r="KQJ1169" s="86"/>
      <c r="KQK1169" s="86"/>
      <c r="KQL1169" s="86"/>
      <c r="KQM1169" s="86"/>
      <c r="KQN1169" s="86"/>
      <c r="KQO1169" s="86"/>
      <c r="KQP1169" s="86"/>
      <c r="KQQ1169" s="86"/>
      <c r="KQR1169" s="86"/>
      <c r="KQS1169" s="86"/>
      <c r="KQT1169" s="86"/>
      <c r="KQU1169" s="86"/>
      <c r="KQV1169" s="86"/>
      <c r="KQW1169" s="86"/>
      <c r="KQX1169" s="86"/>
      <c r="KQY1169" s="86"/>
      <c r="KQZ1169" s="86"/>
      <c r="KRA1169" s="86"/>
      <c r="KRB1169" s="86"/>
      <c r="KRC1169" s="86"/>
      <c r="KRD1169" s="86"/>
      <c r="KRE1169" s="86"/>
      <c r="KRF1169" s="86"/>
      <c r="KRG1169" s="86"/>
      <c r="KRH1169" s="86"/>
      <c r="KRI1169" s="86"/>
      <c r="KRJ1169" s="86"/>
      <c r="KRK1169" s="86"/>
      <c r="KRL1169" s="86"/>
      <c r="KRM1169" s="86"/>
      <c r="KRN1169" s="86"/>
      <c r="KRO1169" s="86"/>
      <c r="KRP1169" s="86"/>
      <c r="KRQ1169" s="86"/>
      <c r="KRR1169" s="86"/>
      <c r="KRS1169" s="86"/>
      <c r="KRT1169" s="86"/>
      <c r="KRU1169" s="86"/>
      <c r="KRV1169" s="86"/>
      <c r="KRW1169" s="86"/>
      <c r="KRX1169" s="86"/>
      <c r="KRY1169" s="86"/>
      <c r="KRZ1169" s="86"/>
      <c r="KSA1169" s="86"/>
      <c r="KSB1169" s="86"/>
      <c r="KSC1169" s="86"/>
      <c r="KSD1169" s="86"/>
      <c r="KSE1169" s="86"/>
      <c r="KSF1169" s="86"/>
      <c r="KSG1169" s="86"/>
      <c r="KSH1169" s="86"/>
      <c r="KSI1169" s="86"/>
      <c r="KSJ1169" s="86"/>
      <c r="KSK1169" s="86"/>
      <c r="KSL1169" s="86"/>
      <c r="KSM1169" s="86"/>
      <c r="KSN1169" s="86"/>
      <c r="KSO1169" s="86"/>
      <c r="KSP1169" s="86"/>
      <c r="KSQ1169" s="86"/>
      <c r="KSR1169" s="86"/>
      <c r="KSS1169" s="86"/>
      <c r="KST1169" s="86"/>
      <c r="KSU1169" s="86"/>
      <c r="KSV1169" s="86"/>
      <c r="KSW1169" s="86"/>
      <c r="KSX1169" s="86"/>
      <c r="KSY1169" s="86"/>
      <c r="KSZ1169" s="86"/>
      <c r="KTA1169" s="86"/>
      <c r="KTB1169" s="86"/>
      <c r="KTC1169" s="86"/>
      <c r="KTD1169" s="86"/>
      <c r="KTE1169" s="86"/>
      <c r="KTF1169" s="86"/>
      <c r="KTG1169" s="86"/>
      <c r="KTH1169" s="86"/>
      <c r="KTI1169" s="86"/>
      <c r="KTJ1169" s="86"/>
      <c r="KTK1169" s="86"/>
      <c r="KTL1169" s="86"/>
      <c r="KTM1169" s="86"/>
      <c r="KTN1169" s="86"/>
      <c r="KTO1169" s="86"/>
      <c r="KTP1169" s="86"/>
      <c r="KTQ1169" s="86"/>
      <c r="KTR1169" s="86"/>
      <c r="KTS1169" s="86"/>
      <c r="KTT1169" s="86"/>
      <c r="KTU1169" s="86"/>
      <c r="KTV1169" s="86"/>
      <c r="KTW1169" s="86"/>
      <c r="KTX1169" s="86"/>
      <c r="KTY1169" s="86"/>
      <c r="KTZ1169" s="86"/>
      <c r="KUA1169" s="86"/>
      <c r="KUB1169" s="86"/>
      <c r="KUC1169" s="86"/>
      <c r="KUD1169" s="86"/>
      <c r="KUE1169" s="86"/>
      <c r="KUF1169" s="86"/>
      <c r="KUG1169" s="86"/>
      <c r="KUH1169" s="86"/>
      <c r="KUI1169" s="86"/>
      <c r="KUJ1169" s="86"/>
      <c r="KUK1169" s="86"/>
      <c r="KUL1169" s="86"/>
      <c r="KUM1169" s="86"/>
      <c r="KUN1169" s="86"/>
      <c r="KUO1169" s="86"/>
      <c r="KUP1169" s="86"/>
      <c r="KUQ1169" s="86"/>
      <c r="KUR1169" s="86"/>
      <c r="KUS1169" s="86"/>
      <c r="KUT1169" s="86"/>
      <c r="KUU1169" s="86"/>
      <c r="KUV1169" s="86"/>
      <c r="KUW1169" s="86"/>
      <c r="KUX1169" s="86"/>
      <c r="KUY1169" s="86"/>
      <c r="KUZ1169" s="86"/>
      <c r="KVA1169" s="86"/>
      <c r="KVB1169" s="86"/>
      <c r="KVC1169" s="86"/>
      <c r="KVD1169" s="86"/>
      <c r="KVE1169" s="86"/>
      <c r="KVF1169" s="86"/>
      <c r="KVG1169" s="86"/>
      <c r="KVH1169" s="86"/>
      <c r="KVI1169" s="86"/>
      <c r="KVJ1169" s="86"/>
      <c r="KVK1169" s="86"/>
      <c r="KVL1169" s="86"/>
      <c r="KVM1169" s="86"/>
      <c r="KVN1169" s="86"/>
      <c r="KVO1169" s="86"/>
      <c r="KVP1169" s="86"/>
      <c r="KVQ1169" s="86"/>
      <c r="KVR1169" s="86"/>
      <c r="KVS1169" s="86"/>
      <c r="KVT1169" s="86"/>
      <c r="KVU1169" s="86"/>
      <c r="KVV1169" s="86"/>
      <c r="KVW1169" s="86"/>
      <c r="KVX1169" s="86"/>
      <c r="KVY1169" s="86"/>
      <c r="KVZ1169" s="86"/>
      <c r="KWA1169" s="86"/>
      <c r="KWB1169" s="86"/>
      <c r="KWC1169" s="86"/>
      <c r="KWD1169" s="86"/>
      <c r="KWE1169" s="86"/>
      <c r="KWF1169" s="86"/>
      <c r="KWG1169" s="86"/>
      <c r="KWH1169" s="86"/>
      <c r="KWI1169" s="86"/>
      <c r="KWJ1169" s="86"/>
      <c r="KWK1169" s="86"/>
      <c r="KWL1169" s="86"/>
      <c r="KWM1169" s="86"/>
      <c r="KWN1169" s="86"/>
      <c r="KWO1169" s="86"/>
      <c r="KWP1169" s="86"/>
      <c r="KWQ1169" s="86"/>
      <c r="KWR1169" s="86"/>
      <c r="KWS1169" s="86"/>
      <c r="KWT1169" s="86"/>
      <c r="KWU1169" s="86"/>
      <c r="KWV1169" s="86"/>
      <c r="KWW1169" s="86"/>
      <c r="KWX1169" s="86"/>
      <c r="KWY1169" s="86"/>
      <c r="KWZ1169" s="86"/>
      <c r="KXA1169" s="86"/>
      <c r="KXB1169" s="86"/>
      <c r="KXC1169" s="86"/>
      <c r="KXD1169" s="86"/>
      <c r="KXE1169" s="86"/>
      <c r="KXF1169" s="86"/>
      <c r="KXG1169" s="86"/>
      <c r="KXH1169" s="86"/>
      <c r="KXI1169" s="86"/>
      <c r="KXJ1169" s="86"/>
      <c r="KXK1169" s="86"/>
      <c r="KXL1169" s="86"/>
      <c r="KXM1169" s="86"/>
      <c r="KXN1169" s="86"/>
      <c r="KXO1169" s="86"/>
      <c r="KXP1169" s="86"/>
      <c r="KXQ1169" s="86"/>
      <c r="KXR1169" s="86"/>
      <c r="KXS1169" s="86"/>
      <c r="KXT1169" s="86"/>
      <c r="KXU1169" s="86"/>
      <c r="KXV1169" s="86"/>
      <c r="KXW1169" s="86"/>
      <c r="KXX1169" s="86"/>
      <c r="KXY1169" s="86"/>
      <c r="KXZ1169" s="86"/>
      <c r="KYA1169" s="86"/>
      <c r="KYB1169" s="86"/>
      <c r="KYC1169" s="86"/>
      <c r="KYD1169" s="86"/>
      <c r="KYE1169" s="86"/>
      <c r="KYF1169" s="86"/>
      <c r="KYG1169" s="86"/>
      <c r="KYH1169" s="86"/>
      <c r="KYI1169" s="86"/>
      <c r="KYJ1169" s="86"/>
      <c r="KYK1169" s="86"/>
      <c r="KYL1169" s="86"/>
      <c r="KYM1169" s="86"/>
      <c r="KYN1169" s="86"/>
      <c r="KYO1169" s="86"/>
      <c r="KYP1169" s="86"/>
      <c r="KYQ1169" s="86"/>
      <c r="KYR1169" s="86"/>
      <c r="KYS1169" s="86"/>
      <c r="KYT1169" s="86"/>
      <c r="KYU1169" s="86"/>
      <c r="KYV1169" s="86"/>
      <c r="KYW1169" s="86"/>
      <c r="KYX1169" s="86"/>
      <c r="KYY1169" s="86"/>
      <c r="KYZ1169" s="86"/>
      <c r="KZA1169" s="86"/>
      <c r="KZB1169" s="86"/>
      <c r="KZC1169" s="86"/>
      <c r="KZD1169" s="86"/>
      <c r="KZE1169" s="86"/>
      <c r="KZF1169" s="86"/>
      <c r="KZG1169" s="86"/>
      <c r="KZH1169" s="86"/>
      <c r="KZI1169" s="86"/>
      <c r="KZJ1169" s="86"/>
      <c r="KZK1169" s="86"/>
      <c r="KZL1169" s="86"/>
      <c r="KZM1169" s="86"/>
      <c r="KZN1169" s="86"/>
      <c r="KZO1169" s="86"/>
      <c r="KZP1169" s="86"/>
      <c r="KZQ1169" s="86"/>
      <c r="KZR1169" s="86"/>
      <c r="KZS1169" s="86"/>
      <c r="KZT1169" s="86"/>
      <c r="KZU1169" s="86"/>
      <c r="KZV1169" s="86"/>
      <c r="KZW1169" s="86"/>
      <c r="KZX1169" s="86"/>
      <c r="KZY1169" s="86"/>
      <c r="KZZ1169" s="86"/>
      <c r="LAA1169" s="86"/>
      <c r="LAB1169" s="86"/>
      <c r="LAC1169" s="86"/>
      <c r="LAD1169" s="86"/>
      <c r="LAE1169" s="86"/>
      <c r="LAF1169" s="86"/>
      <c r="LAG1169" s="86"/>
      <c r="LAH1169" s="86"/>
      <c r="LAI1169" s="86"/>
      <c r="LAJ1169" s="86"/>
      <c r="LAK1169" s="86"/>
      <c r="LAL1169" s="86"/>
      <c r="LAM1169" s="86"/>
      <c r="LAN1169" s="86"/>
      <c r="LAO1169" s="86"/>
      <c r="LAP1169" s="86"/>
      <c r="LAQ1169" s="86"/>
      <c r="LAR1169" s="86"/>
      <c r="LAS1169" s="86"/>
      <c r="LAT1169" s="86"/>
      <c r="LAU1169" s="86"/>
      <c r="LAV1169" s="86"/>
      <c r="LAW1169" s="86"/>
      <c r="LAX1169" s="86"/>
      <c r="LAY1169" s="86"/>
      <c r="LAZ1169" s="86"/>
      <c r="LBA1169" s="86"/>
      <c r="LBB1169" s="86"/>
      <c r="LBC1169" s="86"/>
      <c r="LBD1169" s="86"/>
      <c r="LBE1169" s="86"/>
      <c r="LBF1169" s="86"/>
      <c r="LBG1169" s="86"/>
      <c r="LBH1169" s="86"/>
      <c r="LBI1169" s="86"/>
      <c r="LBJ1169" s="86"/>
      <c r="LBK1169" s="86"/>
      <c r="LBL1169" s="86"/>
      <c r="LBM1169" s="86"/>
      <c r="LBN1169" s="86"/>
      <c r="LBO1169" s="86"/>
      <c r="LBP1169" s="86"/>
      <c r="LBQ1169" s="86"/>
      <c r="LBR1169" s="86"/>
      <c r="LBS1169" s="86"/>
      <c r="LBT1169" s="86"/>
      <c r="LBU1169" s="86"/>
      <c r="LBV1169" s="86"/>
      <c r="LBW1169" s="86"/>
      <c r="LBX1169" s="86"/>
      <c r="LBY1169" s="86"/>
      <c r="LBZ1169" s="86"/>
      <c r="LCA1169" s="86"/>
      <c r="LCB1169" s="86"/>
      <c r="LCC1169" s="86"/>
      <c r="LCD1169" s="86"/>
      <c r="LCE1169" s="86"/>
      <c r="LCF1169" s="86"/>
      <c r="LCG1169" s="86"/>
      <c r="LCH1169" s="86"/>
      <c r="LCI1169" s="86"/>
      <c r="LCJ1169" s="86"/>
      <c r="LCK1169" s="86"/>
      <c r="LCL1169" s="86"/>
      <c r="LCM1169" s="86"/>
      <c r="LCN1169" s="86"/>
      <c r="LCO1169" s="86"/>
      <c r="LCP1169" s="86"/>
      <c r="LCQ1169" s="86"/>
      <c r="LCR1169" s="86"/>
      <c r="LCS1169" s="86"/>
      <c r="LCT1169" s="86"/>
      <c r="LCU1169" s="86"/>
      <c r="LCV1169" s="86"/>
      <c r="LCW1169" s="86"/>
      <c r="LCX1169" s="86"/>
      <c r="LCY1169" s="86"/>
      <c r="LCZ1169" s="86"/>
      <c r="LDA1169" s="86"/>
      <c r="LDB1169" s="86"/>
      <c r="LDC1169" s="86"/>
      <c r="LDD1169" s="86"/>
      <c r="LDE1169" s="86"/>
      <c r="LDF1169" s="86"/>
      <c r="LDG1169" s="86"/>
      <c r="LDH1169" s="86"/>
      <c r="LDI1169" s="86"/>
      <c r="LDJ1169" s="86"/>
      <c r="LDK1169" s="86"/>
      <c r="LDL1169" s="86"/>
      <c r="LDM1169" s="86"/>
      <c r="LDN1169" s="86"/>
      <c r="LDO1169" s="86"/>
      <c r="LDP1169" s="86"/>
      <c r="LDQ1169" s="86"/>
      <c r="LDR1169" s="86"/>
      <c r="LDS1169" s="86"/>
      <c r="LDT1169" s="86"/>
      <c r="LDU1169" s="86"/>
      <c r="LDV1169" s="86"/>
      <c r="LDW1169" s="86"/>
      <c r="LDX1169" s="86"/>
      <c r="LDY1169" s="86"/>
      <c r="LDZ1169" s="86"/>
      <c r="LEA1169" s="86"/>
      <c r="LEB1169" s="86"/>
      <c r="LEC1169" s="86"/>
      <c r="LED1169" s="86"/>
      <c r="LEE1169" s="86"/>
      <c r="LEF1169" s="86"/>
      <c r="LEG1169" s="86"/>
      <c r="LEH1169" s="86"/>
      <c r="LEI1169" s="86"/>
      <c r="LEJ1169" s="86"/>
      <c r="LEK1169" s="86"/>
      <c r="LEL1169" s="86"/>
      <c r="LEM1169" s="86"/>
      <c r="LEN1169" s="86"/>
      <c r="LEO1169" s="86"/>
      <c r="LEP1169" s="86"/>
      <c r="LEQ1169" s="86"/>
      <c r="LER1169" s="86"/>
      <c r="LES1169" s="86"/>
      <c r="LET1169" s="86"/>
      <c r="LEU1169" s="86"/>
      <c r="LEV1169" s="86"/>
      <c r="LEW1169" s="86"/>
      <c r="LEX1169" s="86"/>
      <c r="LEY1169" s="86"/>
      <c r="LEZ1169" s="86"/>
      <c r="LFA1169" s="86"/>
      <c r="LFB1169" s="86"/>
      <c r="LFC1169" s="86"/>
      <c r="LFD1169" s="86"/>
      <c r="LFE1169" s="86"/>
      <c r="LFF1169" s="86"/>
      <c r="LFG1169" s="86"/>
      <c r="LFH1169" s="86"/>
      <c r="LFI1169" s="86"/>
      <c r="LFJ1169" s="86"/>
      <c r="LFK1169" s="86"/>
      <c r="LFL1169" s="86"/>
      <c r="LFM1169" s="86"/>
      <c r="LFN1169" s="86"/>
      <c r="LFO1169" s="86"/>
      <c r="LFP1169" s="86"/>
      <c r="LFQ1169" s="86"/>
      <c r="LFR1169" s="86"/>
      <c r="LFS1169" s="86"/>
      <c r="LFT1169" s="86"/>
      <c r="LFU1169" s="86"/>
      <c r="LFV1169" s="86"/>
      <c r="LFW1169" s="86"/>
      <c r="LFX1169" s="86"/>
      <c r="LFY1169" s="86"/>
      <c r="LFZ1169" s="86"/>
      <c r="LGA1169" s="86"/>
      <c r="LGB1169" s="86"/>
      <c r="LGC1169" s="86"/>
      <c r="LGD1169" s="86"/>
      <c r="LGE1169" s="86"/>
      <c r="LGF1169" s="86"/>
      <c r="LGG1169" s="86"/>
      <c r="LGH1169" s="86"/>
      <c r="LGI1169" s="86"/>
      <c r="LGJ1169" s="86"/>
      <c r="LGK1169" s="86"/>
      <c r="LGL1169" s="86"/>
      <c r="LGM1169" s="86"/>
      <c r="LGN1169" s="86"/>
      <c r="LGO1169" s="86"/>
      <c r="LGP1169" s="86"/>
      <c r="LGQ1169" s="86"/>
      <c r="LGR1169" s="86"/>
      <c r="LGS1169" s="86"/>
      <c r="LGT1169" s="86"/>
      <c r="LGU1169" s="86"/>
      <c r="LGV1169" s="86"/>
      <c r="LGW1169" s="86"/>
      <c r="LGX1169" s="86"/>
      <c r="LGY1169" s="86"/>
      <c r="LGZ1169" s="86"/>
      <c r="LHA1169" s="86"/>
      <c r="LHB1169" s="86"/>
      <c r="LHC1169" s="86"/>
      <c r="LHD1169" s="86"/>
      <c r="LHE1169" s="86"/>
      <c r="LHF1169" s="86"/>
      <c r="LHG1169" s="86"/>
      <c r="LHH1169" s="86"/>
      <c r="LHI1169" s="86"/>
      <c r="LHJ1169" s="86"/>
      <c r="LHK1169" s="86"/>
      <c r="LHL1169" s="86"/>
      <c r="LHM1169" s="86"/>
      <c r="LHN1169" s="86"/>
      <c r="LHO1169" s="86"/>
      <c r="LHP1169" s="86"/>
      <c r="LHQ1169" s="86"/>
      <c r="LHR1169" s="86"/>
      <c r="LHS1169" s="86"/>
      <c r="LHT1169" s="86"/>
      <c r="LHU1169" s="86"/>
      <c r="LHV1169" s="86"/>
      <c r="LHW1169" s="86"/>
      <c r="LHX1169" s="86"/>
      <c r="LHY1169" s="86"/>
      <c r="LHZ1169" s="86"/>
      <c r="LIA1169" s="86"/>
      <c r="LIB1169" s="86"/>
      <c r="LIC1169" s="86"/>
      <c r="LID1169" s="86"/>
      <c r="LIE1169" s="86"/>
      <c r="LIF1169" s="86"/>
      <c r="LIG1169" s="86"/>
      <c r="LIH1169" s="86"/>
      <c r="LII1169" s="86"/>
      <c r="LIJ1169" s="86"/>
      <c r="LIK1169" s="86"/>
      <c r="LIL1169" s="86"/>
      <c r="LIM1169" s="86"/>
      <c r="LIN1169" s="86"/>
      <c r="LIO1169" s="86"/>
      <c r="LIP1169" s="86"/>
      <c r="LIQ1169" s="86"/>
      <c r="LIR1169" s="86"/>
      <c r="LIS1169" s="86"/>
      <c r="LIT1169" s="86"/>
      <c r="LIU1169" s="86"/>
      <c r="LIV1169" s="86"/>
      <c r="LIW1169" s="86"/>
      <c r="LIX1169" s="86"/>
      <c r="LIY1169" s="86"/>
      <c r="LIZ1169" s="86"/>
      <c r="LJA1169" s="86"/>
      <c r="LJB1169" s="86"/>
      <c r="LJC1169" s="86"/>
      <c r="LJD1169" s="86"/>
      <c r="LJE1169" s="86"/>
      <c r="LJF1169" s="86"/>
      <c r="LJG1169" s="86"/>
      <c r="LJH1169" s="86"/>
      <c r="LJI1169" s="86"/>
      <c r="LJJ1169" s="86"/>
      <c r="LJK1169" s="86"/>
      <c r="LJL1169" s="86"/>
      <c r="LJM1169" s="86"/>
      <c r="LJN1169" s="86"/>
      <c r="LJO1169" s="86"/>
      <c r="LJP1169" s="86"/>
      <c r="LJQ1169" s="86"/>
      <c r="LJR1169" s="86"/>
      <c r="LJS1169" s="86"/>
      <c r="LJT1169" s="86"/>
      <c r="LJU1169" s="86"/>
      <c r="LJV1169" s="86"/>
      <c r="LJW1169" s="86"/>
      <c r="LJX1169" s="86"/>
      <c r="LJY1169" s="86"/>
      <c r="LJZ1169" s="86"/>
      <c r="LKA1169" s="86"/>
      <c r="LKB1169" s="86"/>
      <c r="LKC1169" s="86"/>
      <c r="LKD1169" s="86"/>
      <c r="LKE1169" s="86"/>
      <c r="LKF1169" s="86"/>
      <c r="LKG1169" s="86"/>
      <c r="LKH1169" s="86"/>
      <c r="LKI1169" s="86"/>
      <c r="LKJ1169" s="86"/>
      <c r="LKK1169" s="86"/>
      <c r="LKL1169" s="86"/>
      <c r="LKM1169" s="86"/>
      <c r="LKN1169" s="86"/>
      <c r="LKO1169" s="86"/>
      <c r="LKP1169" s="86"/>
      <c r="LKQ1169" s="86"/>
      <c r="LKR1169" s="86"/>
      <c r="LKS1169" s="86"/>
      <c r="LKT1169" s="86"/>
      <c r="LKU1169" s="86"/>
      <c r="LKV1169" s="86"/>
      <c r="LKW1169" s="86"/>
      <c r="LKX1169" s="86"/>
      <c r="LKY1169" s="86"/>
      <c r="LKZ1169" s="86"/>
      <c r="LLA1169" s="86"/>
      <c r="LLB1169" s="86"/>
      <c r="LLC1169" s="86"/>
      <c r="LLD1169" s="86"/>
      <c r="LLE1169" s="86"/>
      <c r="LLF1169" s="86"/>
      <c r="LLG1169" s="86"/>
      <c r="LLH1169" s="86"/>
      <c r="LLI1169" s="86"/>
      <c r="LLJ1169" s="86"/>
      <c r="LLK1169" s="86"/>
      <c r="LLL1169" s="86"/>
      <c r="LLM1169" s="86"/>
      <c r="LLN1169" s="86"/>
      <c r="LLO1169" s="86"/>
      <c r="LLP1169" s="86"/>
      <c r="LLQ1169" s="86"/>
      <c r="LLR1169" s="86"/>
      <c r="LLS1169" s="86"/>
      <c r="LLT1169" s="86"/>
      <c r="LLU1169" s="86"/>
      <c r="LLV1169" s="86"/>
      <c r="LLW1169" s="86"/>
      <c r="LLX1169" s="86"/>
      <c r="LLY1169" s="86"/>
      <c r="LLZ1169" s="86"/>
      <c r="LMA1169" s="86"/>
      <c r="LMB1169" s="86"/>
      <c r="LMC1169" s="86"/>
      <c r="LMD1169" s="86"/>
      <c r="LME1169" s="86"/>
      <c r="LMF1169" s="86"/>
      <c r="LMG1169" s="86"/>
      <c r="LMH1169" s="86"/>
      <c r="LMI1169" s="86"/>
      <c r="LMJ1169" s="86"/>
      <c r="LMK1169" s="86"/>
      <c r="LML1169" s="86"/>
      <c r="LMM1169" s="86"/>
      <c r="LMN1169" s="86"/>
      <c r="LMO1169" s="86"/>
      <c r="LMP1169" s="86"/>
      <c r="LMQ1169" s="86"/>
      <c r="LMR1169" s="86"/>
      <c r="LMS1169" s="86"/>
      <c r="LMT1169" s="86"/>
      <c r="LMU1169" s="86"/>
      <c r="LMV1169" s="86"/>
      <c r="LMW1169" s="86"/>
      <c r="LMX1169" s="86"/>
      <c r="LMY1169" s="86"/>
      <c r="LMZ1169" s="86"/>
      <c r="LNA1169" s="86"/>
      <c r="LNB1169" s="86"/>
      <c r="LNC1169" s="86"/>
      <c r="LND1169" s="86"/>
      <c r="LNE1169" s="86"/>
      <c r="LNF1169" s="86"/>
      <c r="LNG1169" s="86"/>
      <c r="LNH1169" s="86"/>
      <c r="LNI1169" s="86"/>
      <c r="LNJ1169" s="86"/>
      <c r="LNK1169" s="86"/>
      <c r="LNL1169" s="86"/>
      <c r="LNM1169" s="86"/>
      <c r="LNN1169" s="86"/>
      <c r="LNO1169" s="86"/>
      <c r="LNP1169" s="86"/>
      <c r="LNQ1169" s="86"/>
      <c r="LNR1169" s="86"/>
      <c r="LNS1169" s="86"/>
      <c r="LNT1169" s="86"/>
      <c r="LNU1169" s="86"/>
      <c r="LNV1169" s="86"/>
      <c r="LNW1169" s="86"/>
      <c r="LNX1169" s="86"/>
      <c r="LNY1169" s="86"/>
      <c r="LNZ1169" s="86"/>
      <c r="LOA1169" s="86"/>
      <c r="LOB1169" s="86"/>
      <c r="LOC1169" s="86"/>
      <c r="LOD1169" s="86"/>
      <c r="LOE1169" s="86"/>
      <c r="LOF1169" s="86"/>
      <c r="LOG1169" s="86"/>
      <c r="LOH1169" s="86"/>
      <c r="LOI1169" s="86"/>
      <c r="LOJ1169" s="86"/>
      <c r="LOK1169" s="86"/>
      <c r="LOL1169" s="86"/>
      <c r="LOM1169" s="86"/>
      <c r="LON1169" s="86"/>
      <c r="LOO1169" s="86"/>
      <c r="LOP1169" s="86"/>
      <c r="LOQ1169" s="86"/>
      <c r="LOR1169" s="86"/>
      <c r="LOS1169" s="86"/>
      <c r="LOT1169" s="86"/>
      <c r="LOU1169" s="86"/>
      <c r="LOV1169" s="86"/>
      <c r="LOW1169" s="86"/>
      <c r="LOX1169" s="86"/>
      <c r="LOY1169" s="86"/>
      <c r="LOZ1169" s="86"/>
      <c r="LPA1169" s="86"/>
      <c r="LPB1169" s="86"/>
      <c r="LPC1169" s="86"/>
      <c r="LPD1169" s="86"/>
      <c r="LPE1169" s="86"/>
      <c r="LPF1169" s="86"/>
      <c r="LPG1169" s="86"/>
      <c r="LPH1169" s="86"/>
      <c r="LPI1169" s="86"/>
      <c r="LPJ1169" s="86"/>
      <c r="LPK1169" s="86"/>
      <c r="LPL1169" s="86"/>
      <c r="LPM1169" s="86"/>
      <c r="LPN1169" s="86"/>
      <c r="LPO1169" s="86"/>
      <c r="LPP1169" s="86"/>
      <c r="LPQ1169" s="86"/>
      <c r="LPR1169" s="86"/>
      <c r="LPS1169" s="86"/>
      <c r="LPT1169" s="86"/>
      <c r="LPU1169" s="86"/>
      <c r="LPV1169" s="86"/>
      <c r="LPW1169" s="86"/>
      <c r="LPX1169" s="86"/>
      <c r="LPY1169" s="86"/>
      <c r="LPZ1169" s="86"/>
      <c r="LQA1169" s="86"/>
      <c r="LQB1169" s="86"/>
      <c r="LQC1169" s="86"/>
      <c r="LQD1169" s="86"/>
      <c r="LQE1169" s="86"/>
      <c r="LQF1169" s="86"/>
      <c r="LQG1169" s="86"/>
      <c r="LQH1169" s="86"/>
      <c r="LQI1169" s="86"/>
      <c r="LQJ1169" s="86"/>
      <c r="LQK1169" s="86"/>
      <c r="LQL1169" s="86"/>
      <c r="LQM1169" s="86"/>
      <c r="LQN1169" s="86"/>
      <c r="LQO1169" s="86"/>
      <c r="LQP1169" s="86"/>
      <c r="LQQ1169" s="86"/>
      <c r="LQR1169" s="86"/>
      <c r="LQS1169" s="86"/>
      <c r="LQT1169" s="86"/>
      <c r="LQU1169" s="86"/>
      <c r="LQV1169" s="86"/>
      <c r="LQW1169" s="86"/>
      <c r="LQX1169" s="86"/>
      <c r="LQY1169" s="86"/>
      <c r="LQZ1169" s="86"/>
      <c r="LRA1169" s="86"/>
      <c r="LRB1169" s="86"/>
      <c r="LRC1169" s="86"/>
      <c r="LRD1169" s="86"/>
      <c r="LRE1169" s="86"/>
      <c r="LRF1169" s="86"/>
      <c r="LRG1169" s="86"/>
      <c r="LRH1169" s="86"/>
      <c r="LRI1169" s="86"/>
      <c r="LRJ1169" s="86"/>
      <c r="LRK1169" s="86"/>
      <c r="LRL1169" s="86"/>
      <c r="LRM1169" s="86"/>
      <c r="LRN1169" s="86"/>
      <c r="LRO1169" s="86"/>
      <c r="LRP1169" s="86"/>
      <c r="LRQ1169" s="86"/>
      <c r="LRR1169" s="86"/>
      <c r="LRS1169" s="86"/>
      <c r="LRT1169" s="86"/>
      <c r="LRU1169" s="86"/>
      <c r="LRV1169" s="86"/>
      <c r="LRW1169" s="86"/>
      <c r="LRX1169" s="86"/>
      <c r="LRY1169" s="86"/>
      <c r="LRZ1169" s="86"/>
      <c r="LSA1169" s="86"/>
      <c r="LSB1169" s="86"/>
      <c r="LSC1169" s="86"/>
      <c r="LSD1169" s="86"/>
      <c r="LSE1169" s="86"/>
      <c r="LSF1169" s="86"/>
      <c r="LSG1169" s="86"/>
      <c r="LSH1169" s="86"/>
      <c r="LSI1169" s="86"/>
      <c r="LSJ1169" s="86"/>
      <c r="LSK1169" s="86"/>
      <c r="LSL1169" s="86"/>
      <c r="LSM1169" s="86"/>
      <c r="LSN1169" s="86"/>
      <c r="LSO1169" s="86"/>
      <c r="LSP1169" s="86"/>
      <c r="LSQ1169" s="86"/>
      <c r="LSR1169" s="86"/>
      <c r="LSS1169" s="86"/>
      <c r="LST1169" s="86"/>
      <c r="LSU1169" s="86"/>
      <c r="LSV1169" s="86"/>
      <c r="LSW1169" s="86"/>
      <c r="LSX1169" s="86"/>
      <c r="LSY1169" s="86"/>
      <c r="LSZ1169" s="86"/>
      <c r="LTA1169" s="86"/>
      <c r="LTB1169" s="86"/>
      <c r="LTC1169" s="86"/>
      <c r="LTD1169" s="86"/>
      <c r="LTE1169" s="86"/>
      <c r="LTF1169" s="86"/>
      <c r="LTG1169" s="86"/>
      <c r="LTH1169" s="86"/>
      <c r="LTI1169" s="86"/>
      <c r="LTJ1169" s="86"/>
      <c r="LTK1169" s="86"/>
      <c r="LTL1169" s="86"/>
      <c r="LTM1169" s="86"/>
      <c r="LTN1169" s="86"/>
      <c r="LTO1169" s="86"/>
      <c r="LTP1169" s="86"/>
      <c r="LTQ1169" s="86"/>
      <c r="LTR1169" s="86"/>
      <c r="LTS1169" s="86"/>
      <c r="LTT1169" s="86"/>
      <c r="LTU1169" s="86"/>
      <c r="LTV1169" s="86"/>
      <c r="LTW1169" s="86"/>
      <c r="LTX1169" s="86"/>
      <c r="LTY1169" s="86"/>
      <c r="LTZ1169" s="86"/>
      <c r="LUA1169" s="86"/>
      <c r="LUB1169" s="86"/>
      <c r="LUC1169" s="86"/>
      <c r="LUD1169" s="86"/>
      <c r="LUE1169" s="86"/>
      <c r="LUF1169" s="86"/>
      <c r="LUG1169" s="86"/>
      <c r="LUH1169" s="86"/>
      <c r="LUI1169" s="86"/>
      <c r="LUJ1169" s="86"/>
      <c r="LUK1169" s="86"/>
      <c r="LUL1169" s="86"/>
      <c r="LUM1169" s="86"/>
      <c r="LUN1169" s="86"/>
      <c r="LUO1169" s="86"/>
      <c r="LUP1169" s="86"/>
      <c r="LUQ1169" s="86"/>
      <c r="LUR1169" s="86"/>
      <c r="LUS1169" s="86"/>
      <c r="LUT1169" s="86"/>
      <c r="LUU1169" s="86"/>
      <c r="LUV1169" s="86"/>
      <c r="LUW1169" s="86"/>
      <c r="LUX1169" s="86"/>
      <c r="LUY1169" s="86"/>
      <c r="LUZ1169" s="86"/>
      <c r="LVA1169" s="86"/>
      <c r="LVB1169" s="86"/>
      <c r="LVC1169" s="86"/>
      <c r="LVD1169" s="86"/>
      <c r="LVE1169" s="86"/>
      <c r="LVF1169" s="86"/>
      <c r="LVG1169" s="86"/>
      <c r="LVH1169" s="86"/>
      <c r="LVI1169" s="86"/>
      <c r="LVJ1169" s="86"/>
      <c r="LVK1169" s="86"/>
      <c r="LVL1169" s="86"/>
      <c r="LVM1169" s="86"/>
      <c r="LVN1169" s="86"/>
      <c r="LVO1169" s="86"/>
      <c r="LVP1169" s="86"/>
      <c r="LVQ1169" s="86"/>
      <c r="LVR1169" s="86"/>
      <c r="LVS1169" s="86"/>
      <c r="LVT1169" s="86"/>
      <c r="LVU1169" s="86"/>
      <c r="LVV1169" s="86"/>
      <c r="LVW1169" s="86"/>
      <c r="LVX1169" s="86"/>
      <c r="LVY1169" s="86"/>
      <c r="LVZ1169" s="86"/>
      <c r="LWA1169" s="86"/>
      <c r="LWB1169" s="86"/>
      <c r="LWC1169" s="86"/>
      <c r="LWD1169" s="86"/>
      <c r="LWE1169" s="86"/>
      <c r="LWF1169" s="86"/>
      <c r="LWG1169" s="86"/>
      <c r="LWH1169" s="86"/>
      <c r="LWI1169" s="86"/>
      <c r="LWJ1169" s="86"/>
      <c r="LWK1169" s="86"/>
      <c r="LWL1169" s="86"/>
      <c r="LWM1169" s="86"/>
      <c r="LWN1169" s="86"/>
      <c r="LWO1169" s="86"/>
      <c r="LWP1169" s="86"/>
      <c r="LWQ1169" s="86"/>
      <c r="LWR1169" s="86"/>
      <c r="LWS1169" s="86"/>
      <c r="LWT1169" s="86"/>
      <c r="LWU1169" s="86"/>
      <c r="LWV1169" s="86"/>
      <c r="LWW1169" s="86"/>
      <c r="LWX1169" s="86"/>
      <c r="LWY1169" s="86"/>
      <c r="LWZ1169" s="86"/>
      <c r="LXA1169" s="86"/>
      <c r="LXB1169" s="86"/>
      <c r="LXC1169" s="86"/>
      <c r="LXD1169" s="86"/>
      <c r="LXE1169" s="86"/>
      <c r="LXF1169" s="86"/>
      <c r="LXG1169" s="86"/>
      <c r="LXH1169" s="86"/>
      <c r="LXI1169" s="86"/>
      <c r="LXJ1169" s="86"/>
      <c r="LXK1169" s="86"/>
      <c r="LXL1169" s="86"/>
      <c r="LXM1169" s="86"/>
      <c r="LXN1169" s="86"/>
      <c r="LXO1169" s="86"/>
      <c r="LXP1169" s="86"/>
      <c r="LXQ1169" s="86"/>
      <c r="LXR1169" s="86"/>
      <c r="LXS1169" s="86"/>
      <c r="LXT1169" s="86"/>
      <c r="LXU1169" s="86"/>
      <c r="LXV1169" s="86"/>
      <c r="LXW1169" s="86"/>
      <c r="LXX1169" s="86"/>
      <c r="LXY1169" s="86"/>
      <c r="LXZ1169" s="86"/>
      <c r="LYA1169" s="86"/>
      <c r="LYB1169" s="86"/>
      <c r="LYC1169" s="86"/>
      <c r="LYD1169" s="86"/>
      <c r="LYE1169" s="86"/>
      <c r="LYF1169" s="86"/>
      <c r="LYG1169" s="86"/>
      <c r="LYH1169" s="86"/>
      <c r="LYI1169" s="86"/>
      <c r="LYJ1169" s="86"/>
      <c r="LYK1169" s="86"/>
      <c r="LYL1169" s="86"/>
      <c r="LYM1169" s="86"/>
      <c r="LYN1169" s="86"/>
      <c r="LYO1169" s="86"/>
      <c r="LYP1169" s="86"/>
      <c r="LYQ1169" s="86"/>
      <c r="LYR1169" s="86"/>
      <c r="LYS1169" s="86"/>
      <c r="LYT1169" s="86"/>
      <c r="LYU1169" s="86"/>
      <c r="LYV1169" s="86"/>
      <c r="LYW1169" s="86"/>
      <c r="LYX1169" s="86"/>
      <c r="LYY1169" s="86"/>
      <c r="LYZ1169" s="86"/>
      <c r="LZA1169" s="86"/>
      <c r="LZB1169" s="86"/>
      <c r="LZC1169" s="86"/>
      <c r="LZD1169" s="86"/>
      <c r="LZE1169" s="86"/>
      <c r="LZF1169" s="86"/>
      <c r="LZG1169" s="86"/>
      <c r="LZH1169" s="86"/>
      <c r="LZI1169" s="86"/>
      <c r="LZJ1169" s="86"/>
      <c r="LZK1169" s="86"/>
      <c r="LZL1169" s="86"/>
      <c r="LZM1169" s="86"/>
      <c r="LZN1169" s="86"/>
      <c r="LZO1169" s="86"/>
      <c r="LZP1169" s="86"/>
      <c r="LZQ1169" s="86"/>
      <c r="LZR1169" s="86"/>
      <c r="LZS1169" s="86"/>
      <c r="LZT1169" s="86"/>
      <c r="LZU1169" s="86"/>
      <c r="LZV1169" s="86"/>
      <c r="LZW1169" s="86"/>
      <c r="LZX1169" s="86"/>
      <c r="LZY1169" s="86"/>
      <c r="LZZ1169" s="86"/>
      <c r="MAA1169" s="86"/>
      <c r="MAB1169" s="86"/>
      <c r="MAC1169" s="86"/>
      <c r="MAD1169" s="86"/>
      <c r="MAE1169" s="86"/>
      <c r="MAF1169" s="86"/>
      <c r="MAG1169" s="86"/>
      <c r="MAH1169" s="86"/>
      <c r="MAI1169" s="86"/>
      <c r="MAJ1169" s="86"/>
      <c r="MAK1169" s="86"/>
      <c r="MAL1169" s="86"/>
      <c r="MAM1169" s="86"/>
      <c r="MAN1169" s="86"/>
      <c r="MAO1169" s="86"/>
      <c r="MAP1169" s="86"/>
      <c r="MAQ1169" s="86"/>
      <c r="MAR1169" s="86"/>
      <c r="MAS1169" s="86"/>
      <c r="MAT1169" s="86"/>
      <c r="MAU1169" s="86"/>
      <c r="MAV1169" s="86"/>
      <c r="MAW1169" s="86"/>
      <c r="MAX1169" s="86"/>
      <c r="MAY1169" s="86"/>
      <c r="MAZ1169" s="86"/>
      <c r="MBA1169" s="86"/>
      <c r="MBB1169" s="86"/>
      <c r="MBC1169" s="86"/>
      <c r="MBD1169" s="86"/>
      <c r="MBE1169" s="86"/>
      <c r="MBF1169" s="86"/>
      <c r="MBG1169" s="86"/>
      <c r="MBH1169" s="86"/>
      <c r="MBI1169" s="86"/>
      <c r="MBJ1169" s="86"/>
      <c r="MBK1169" s="86"/>
      <c r="MBL1169" s="86"/>
      <c r="MBM1169" s="86"/>
      <c r="MBN1169" s="86"/>
      <c r="MBO1169" s="86"/>
      <c r="MBP1169" s="86"/>
      <c r="MBQ1169" s="86"/>
      <c r="MBR1169" s="86"/>
      <c r="MBS1169" s="86"/>
      <c r="MBT1169" s="86"/>
      <c r="MBU1169" s="86"/>
      <c r="MBV1169" s="86"/>
      <c r="MBW1169" s="86"/>
      <c r="MBX1169" s="86"/>
      <c r="MBY1169" s="86"/>
      <c r="MBZ1169" s="86"/>
      <c r="MCA1169" s="86"/>
      <c r="MCB1169" s="86"/>
      <c r="MCC1169" s="86"/>
      <c r="MCD1169" s="86"/>
      <c r="MCE1169" s="86"/>
      <c r="MCF1169" s="86"/>
      <c r="MCG1169" s="86"/>
      <c r="MCH1169" s="86"/>
      <c r="MCI1169" s="86"/>
      <c r="MCJ1169" s="86"/>
      <c r="MCK1169" s="86"/>
      <c r="MCL1169" s="86"/>
      <c r="MCM1169" s="86"/>
      <c r="MCN1169" s="86"/>
      <c r="MCO1169" s="86"/>
      <c r="MCP1169" s="86"/>
      <c r="MCQ1169" s="86"/>
      <c r="MCR1169" s="86"/>
      <c r="MCS1169" s="86"/>
      <c r="MCT1169" s="86"/>
      <c r="MCU1169" s="86"/>
      <c r="MCV1169" s="86"/>
      <c r="MCW1169" s="86"/>
      <c r="MCX1169" s="86"/>
      <c r="MCY1169" s="86"/>
      <c r="MCZ1169" s="86"/>
      <c r="MDA1169" s="86"/>
      <c r="MDB1169" s="86"/>
      <c r="MDC1169" s="86"/>
      <c r="MDD1169" s="86"/>
      <c r="MDE1169" s="86"/>
      <c r="MDF1169" s="86"/>
      <c r="MDG1169" s="86"/>
      <c r="MDH1169" s="86"/>
      <c r="MDI1169" s="86"/>
      <c r="MDJ1169" s="86"/>
      <c r="MDK1169" s="86"/>
      <c r="MDL1169" s="86"/>
      <c r="MDM1169" s="86"/>
      <c r="MDN1169" s="86"/>
      <c r="MDO1169" s="86"/>
      <c r="MDP1169" s="86"/>
      <c r="MDQ1169" s="86"/>
      <c r="MDR1169" s="86"/>
      <c r="MDS1169" s="86"/>
      <c r="MDT1169" s="86"/>
      <c r="MDU1169" s="86"/>
      <c r="MDV1169" s="86"/>
      <c r="MDW1169" s="86"/>
      <c r="MDX1169" s="86"/>
      <c r="MDY1169" s="86"/>
      <c r="MDZ1169" s="86"/>
      <c r="MEA1169" s="86"/>
      <c r="MEB1169" s="86"/>
      <c r="MEC1169" s="86"/>
      <c r="MED1169" s="86"/>
      <c r="MEE1169" s="86"/>
      <c r="MEF1169" s="86"/>
      <c r="MEG1169" s="86"/>
      <c r="MEH1169" s="86"/>
      <c r="MEI1169" s="86"/>
      <c r="MEJ1169" s="86"/>
      <c r="MEK1169" s="86"/>
      <c r="MEL1169" s="86"/>
      <c r="MEM1169" s="86"/>
      <c r="MEN1169" s="86"/>
      <c r="MEO1169" s="86"/>
      <c r="MEP1169" s="86"/>
      <c r="MEQ1169" s="86"/>
      <c r="MER1169" s="86"/>
      <c r="MES1169" s="86"/>
      <c r="MET1169" s="86"/>
      <c r="MEU1169" s="86"/>
      <c r="MEV1169" s="86"/>
      <c r="MEW1169" s="86"/>
      <c r="MEX1169" s="86"/>
      <c r="MEY1169" s="86"/>
      <c r="MEZ1169" s="86"/>
      <c r="MFA1169" s="86"/>
      <c r="MFB1169" s="86"/>
      <c r="MFC1169" s="86"/>
      <c r="MFD1169" s="86"/>
      <c r="MFE1169" s="86"/>
      <c r="MFF1169" s="86"/>
      <c r="MFG1169" s="86"/>
      <c r="MFH1169" s="86"/>
      <c r="MFI1169" s="86"/>
      <c r="MFJ1169" s="86"/>
      <c r="MFK1169" s="86"/>
      <c r="MFL1169" s="86"/>
      <c r="MFM1169" s="86"/>
      <c r="MFN1169" s="86"/>
      <c r="MFO1169" s="86"/>
      <c r="MFP1169" s="86"/>
      <c r="MFQ1169" s="86"/>
      <c r="MFR1169" s="86"/>
      <c r="MFS1169" s="86"/>
      <c r="MFT1169" s="86"/>
      <c r="MFU1169" s="86"/>
      <c r="MFV1169" s="86"/>
      <c r="MFW1169" s="86"/>
      <c r="MFX1169" s="86"/>
      <c r="MFY1169" s="86"/>
      <c r="MFZ1169" s="86"/>
      <c r="MGA1169" s="86"/>
      <c r="MGB1169" s="86"/>
      <c r="MGC1169" s="86"/>
      <c r="MGD1169" s="86"/>
      <c r="MGE1169" s="86"/>
      <c r="MGF1169" s="86"/>
      <c r="MGG1169" s="86"/>
      <c r="MGH1169" s="86"/>
      <c r="MGI1169" s="86"/>
      <c r="MGJ1169" s="86"/>
      <c r="MGK1169" s="86"/>
      <c r="MGL1169" s="86"/>
      <c r="MGM1169" s="86"/>
      <c r="MGN1169" s="86"/>
      <c r="MGO1169" s="86"/>
      <c r="MGP1169" s="86"/>
      <c r="MGQ1169" s="86"/>
      <c r="MGR1169" s="86"/>
      <c r="MGS1169" s="86"/>
      <c r="MGT1169" s="86"/>
      <c r="MGU1169" s="86"/>
      <c r="MGV1169" s="86"/>
      <c r="MGW1169" s="86"/>
      <c r="MGX1169" s="86"/>
      <c r="MGY1169" s="86"/>
      <c r="MGZ1169" s="86"/>
      <c r="MHA1169" s="86"/>
      <c r="MHB1169" s="86"/>
      <c r="MHC1169" s="86"/>
      <c r="MHD1169" s="86"/>
      <c r="MHE1169" s="86"/>
      <c r="MHF1169" s="86"/>
      <c r="MHG1169" s="86"/>
      <c r="MHH1169" s="86"/>
      <c r="MHI1169" s="86"/>
      <c r="MHJ1169" s="86"/>
      <c r="MHK1169" s="86"/>
      <c r="MHL1169" s="86"/>
      <c r="MHM1169" s="86"/>
      <c r="MHN1169" s="86"/>
      <c r="MHO1169" s="86"/>
      <c r="MHP1169" s="86"/>
      <c r="MHQ1169" s="86"/>
      <c r="MHR1169" s="86"/>
      <c r="MHS1169" s="86"/>
      <c r="MHT1169" s="86"/>
      <c r="MHU1169" s="86"/>
      <c r="MHV1169" s="86"/>
      <c r="MHW1169" s="86"/>
      <c r="MHX1169" s="86"/>
      <c r="MHY1169" s="86"/>
      <c r="MHZ1169" s="86"/>
      <c r="MIA1169" s="86"/>
      <c r="MIB1169" s="86"/>
      <c r="MIC1169" s="86"/>
      <c r="MID1169" s="86"/>
      <c r="MIE1169" s="86"/>
      <c r="MIF1169" s="86"/>
      <c r="MIG1169" s="86"/>
      <c r="MIH1169" s="86"/>
      <c r="MII1169" s="86"/>
      <c r="MIJ1169" s="86"/>
      <c r="MIK1169" s="86"/>
      <c r="MIL1169" s="86"/>
      <c r="MIM1169" s="86"/>
      <c r="MIN1169" s="86"/>
      <c r="MIO1169" s="86"/>
      <c r="MIP1169" s="86"/>
      <c r="MIQ1169" s="86"/>
      <c r="MIR1169" s="86"/>
      <c r="MIS1169" s="86"/>
      <c r="MIT1169" s="86"/>
      <c r="MIU1169" s="86"/>
      <c r="MIV1169" s="86"/>
      <c r="MIW1169" s="86"/>
      <c r="MIX1169" s="86"/>
      <c r="MIY1169" s="86"/>
      <c r="MIZ1169" s="86"/>
      <c r="MJA1169" s="86"/>
      <c r="MJB1169" s="86"/>
      <c r="MJC1169" s="86"/>
      <c r="MJD1169" s="86"/>
      <c r="MJE1169" s="86"/>
      <c r="MJF1169" s="86"/>
      <c r="MJG1169" s="86"/>
      <c r="MJH1169" s="86"/>
      <c r="MJI1169" s="86"/>
      <c r="MJJ1169" s="86"/>
      <c r="MJK1169" s="86"/>
      <c r="MJL1169" s="86"/>
      <c r="MJM1169" s="86"/>
      <c r="MJN1169" s="86"/>
      <c r="MJO1169" s="86"/>
      <c r="MJP1169" s="86"/>
      <c r="MJQ1169" s="86"/>
      <c r="MJR1169" s="86"/>
      <c r="MJS1169" s="86"/>
      <c r="MJT1169" s="86"/>
      <c r="MJU1169" s="86"/>
      <c r="MJV1169" s="86"/>
      <c r="MJW1169" s="86"/>
      <c r="MJX1169" s="86"/>
      <c r="MJY1169" s="86"/>
      <c r="MJZ1169" s="86"/>
      <c r="MKA1169" s="86"/>
      <c r="MKB1169" s="86"/>
      <c r="MKC1169" s="86"/>
      <c r="MKD1169" s="86"/>
      <c r="MKE1169" s="86"/>
      <c r="MKF1169" s="86"/>
      <c r="MKG1169" s="86"/>
      <c r="MKH1169" s="86"/>
      <c r="MKI1169" s="86"/>
      <c r="MKJ1169" s="86"/>
      <c r="MKK1169" s="86"/>
      <c r="MKL1169" s="86"/>
      <c r="MKM1169" s="86"/>
      <c r="MKN1169" s="86"/>
      <c r="MKO1169" s="86"/>
      <c r="MKP1169" s="86"/>
      <c r="MKQ1169" s="86"/>
      <c r="MKR1169" s="86"/>
      <c r="MKS1169" s="86"/>
      <c r="MKT1169" s="86"/>
      <c r="MKU1169" s="86"/>
      <c r="MKV1169" s="86"/>
      <c r="MKW1169" s="86"/>
      <c r="MKX1169" s="86"/>
      <c r="MKY1169" s="86"/>
      <c r="MKZ1169" s="86"/>
      <c r="MLA1169" s="86"/>
      <c r="MLB1169" s="86"/>
      <c r="MLC1169" s="86"/>
      <c r="MLD1169" s="86"/>
      <c r="MLE1169" s="86"/>
      <c r="MLF1169" s="86"/>
      <c r="MLG1169" s="86"/>
      <c r="MLH1169" s="86"/>
      <c r="MLI1169" s="86"/>
      <c r="MLJ1169" s="86"/>
      <c r="MLK1169" s="86"/>
      <c r="MLL1169" s="86"/>
      <c r="MLM1169" s="86"/>
      <c r="MLN1169" s="86"/>
      <c r="MLO1169" s="86"/>
      <c r="MLP1169" s="86"/>
      <c r="MLQ1169" s="86"/>
      <c r="MLR1169" s="86"/>
      <c r="MLS1169" s="86"/>
      <c r="MLT1169" s="86"/>
      <c r="MLU1169" s="86"/>
      <c r="MLV1169" s="86"/>
      <c r="MLW1169" s="86"/>
      <c r="MLX1169" s="86"/>
      <c r="MLY1169" s="86"/>
      <c r="MLZ1169" s="86"/>
      <c r="MMA1169" s="86"/>
      <c r="MMB1169" s="86"/>
      <c r="MMC1169" s="86"/>
      <c r="MMD1169" s="86"/>
      <c r="MME1169" s="86"/>
      <c r="MMF1169" s="86"/>
      <c r="MMG1169" s="86"/>
      <c r="MMH1169" s="86"/>
      <c r="MMI1169" s="86"/>
      <c r="MMJ1169" s="86"/>
      <c r="MMK1169" s="86"/>
      <c r="MML1169" s="86"/>
      <c r="MMM1169" s="86"/>
      <c r="MMN1169" s="86"/>
      <c r="MMO1169" s="86"/>
      <c r="MMP1169" s="86"/>
      <c r="MMQ1169" s="86"/>
      <c r="MMR1169" s="86"/>
      <c r="MMS1169" s="86"/>
      <c r="MMT1169" s="86"/>
      <c r="MMU1169" s="86"/>
      <c r="MMV1169" s="86"/>
      <c r="MMW1169" s="86"/>
      <c r="MMX1169" s="86"/>
      <c r="MMY1169" s="86"/>
      <c r="MMZ1169" s="86"/>
      <c r="MNA1169" s="86"/>
      <c r="MNB1169" s="86"/>
      <c r="MNC1169" s="86"/>
      <c r="MND1169" s="86"/>
      <c r="MNE1169" s="86"/>
      <c r="MNF1169" s="86"/>
      <c r="MNG1169" s="86"/>
      <c r="MNH1169" s="86"/>
      <c r="MNI1169" s="86"/>
      <c r="MNJ1169" s="86"/>
      <c r="MNK1169" s="86"/>
      <c r="MNL1169" s="86"/>
      <c r="MNM1169" s="86"/>
      <c r="MNN1169" s="86"/>
      <c r="MNO1169" s="86"/>
      <c r="MNP1169" s="86"/>
      <c r="MNQ1169" s="86"/>
      <c r="MNR1169" s="86"/>
      <c r="MNS1169" s="86"/>
      <c r="MNT1169" s="86"/>
      <c r="MNU1169" s="86"/>
      <c r="MNV1169" s="86"/>
      <c r="MNW1169" s="86"/>
      <c r="MNX1169" s="86"/>
      <c r="MNY1169" s="86"/>
      <c r="MNZ1169" s="86"/>
      <c r="MOA1169" s="86"/>
      <c r="MOB1169" s="86"/>
      <c r="MOC1169" s="86"/>
      <c r="MOD1169" s="86"/>
      <c r="MOE1169" s="86"/>
      <c r="MOF1169" s="86"/>
      <c r="MOG1169" s="86"/>
      <c r="MOH1169" s="86"/>
      <c r="MOI1169" s="86"/>
      <c r="MOJ1169" s="86"/>
      <c r="MOK1169" s="86"/>
      <c r="MOL1169" s="86"/>
      <c r="MOM1169" s="86"/>
      <c r="MON1169" s="86"/>
      <c r="MOO1169" s="86"/>
      <c r="MOP1169" s="86"/>
      <c r="MOQ1169" s="86"/>
      <c r="MOR1169" s="86"/>
      <c r="MOS1169" s="86"/>
      <c r="MOT1169" s="86"/>
      <c r="MOU1169" s="86"/>
      <c r="MOV1169" s="86"/>
      <c r="MOW1169" s="86"/>
      <c r="MOX1169" s="86"/>
      <c r="MOY1169" s="86"/>
      <c r="MOZ1169" s="86"/>
      <c r="MPA1169" s="86"/>
      <c r="MPB1169" s="86"/>
      <c r="MPC1169" s="86"/>
      <c r="MPD1169" s="86"/>
      <c r="MPE1169" s="86"/>
      <c r="MPF1169" s="86"/>
      <c r="MPG1169" s="86"/>
      <c r="MPH1169" s="86"/>
      <c r="MPI1169" s="86"/>
      <c r="MPJ1169" s="86"/>
      <c r="MPK1169" s="86"/>
      <c r="MPL1169" s="86"/>
      <c r="MPM1169" s="86"/>
      <c r="MPN1169" s="86"/>
      <c r="MPO1169" s="86"/>
      <c r="MPP1169" s="86"/>
      <c r="MPQ1169" s="86"/>
      <c r="MPR1169" s="86"/>
      <c r="MPS1169" s="86"/>
      <c r="MPT1169" s="86"/>
      <c r="MPU1169" s="86"/>
      <c r="MPV1169" s="86"/>
      <c r="MPW1169" s="86"/>
      <c r="MPX1169" s="86"/>
      <c r="MPY1169" s="86"/>
      <c r="MPZ1169" s="86"/>
      <c r="MQA1169" s="86"/>
      <c r="MQB1169" s="86"/>
      <c r="MQC1169" s="86"/>
      <c r="MQD1169" s="86"/>
      <c r="MQE1169" s="86"/>
      <c r="MQF1169" s="86"/>
      <c r="MQG1169" s="86"/>
      <c r="MQH1169" s="86"/>
      <c r="MQI1169" s="86"/>
      <c r="MQJ1169" s="86"/>
      <c r="MQK1169" s="86"/>
      <c r="MQL1169" s="86"/>
      <c r="MQM1169" s="86"/>
      <c r="MQN1169" s="86"/>
      <c r="MQO1169" s="86"/>
      <c r="MQP1169" s="86"/>
      <c r="MQQ1169" s="86"/>
      <c r="MQR1169" s="86"/>
      <c r="MQS1169" s="86"/>
      <c r="MQT1169" s="86"/>
      <c r="MQU1169" s="86"/>
      <c r="MQV1169" s="86"/>
      <c r="MQW1169" s="86"/>
      <c r="MQX1169" s="86"/>
      <c r="MQY1169" s="86"/>
      <c r="MQZ1169" s="86"/>
      <c r="MRA1169" s="86"/>
      <c r="MRB1169" s="86"/>
      <c r="MRC1169" s="86"/>
      <c r="MRD1169" s="86"/>
      <c r="MRE1169" s="86"/>
      <c r="MRF1169" s="86"/>
      <c r="MRG1169" s="86"/>
      <c r="MRH1169" s="86"/>
      <c r="MRI1169" s="86"/>
      <c r="MRJ1169" s="86"/>
      <c r="MRK1169" s="86"/>
      <c r="MRL1169" s="86"/>
      <c r="MRM1169" s="86"/>
      <c r="MRN1169" s="86"/>
      <c r="MRO1169" s="86"/>
      <c r="MRP1169" s="86"/>
      <c r="MRQ1169" s="86"/>
      <c r="MRR1169" s="86"/>
      <c r="MRS1169" s="86"/>
      <c r="MRT1169" s="86"/>
      <c r="MRU1169" s="86"/>
      <c r="MRV1169" s="86"/>
      <c r="MRW1169" s="86"/>
      <c r="MRX1169" s="86"/>
      <c r="MRY1169" s="86"/>
      <c r="MRZ1169" s="86"/>
      <c r="MSA1169" s="86"/>
      <c r="MSB1169" s="86"/>
      <c r="MSC1169" s="86"/>
      <c r="MSD1169" s="86"/>
      <c r="MSE1169" s="86"/>
      <c r="MSF1169" s="86"/>
      <c r="MSG1169" s="86"/>
      <c r="MSH1169" s="86"/>
      <c r="MSI1169" s="86"/>
      <c r="MSJ1169" s="86"/>
      <c r="MSK1169" s="86"/>
      <c r="MSL1169" s="86"/>
      <c r="MSM1169" s="86"/>
      <c r="MSN1169" s="86"/>
      <c r="MSO1169" s="86"/>
      <c r="MSP1169" s="86"/>
      <c r="MSQ1169" s="86"/>
      <c r="MSR1169" s="86"/>
      <c r="MSS1169" s="86"/>
      <c r="MST1169" s="86"/>
      <c r="MSU1169" s="86"/>
      <c r="MSV1169" s="86"/>
      <c r="MSW1169" s="86"/>
      <c r="MSX1169" s="86"/>
      <c r="MSY1169" s="86"/>
      <c r="MSZ1169" s="86"/>
      <c r="MTA1169" s="86"/>
      <c r="MTB1169" s="86"/>
      <c r="MTC1169" s="86"/>
      <c r="MTD1169" s="86"/>
      <c r="MTE1169" s="86"/>
      <c r="MTF1169" s="86"/>
      <c r="MTG1169" s="86"/>
      <c r="MTH1169" s="86"/>
      <c r="MTI1169" s="86"/>
      <c r="MTJ1169" s="86"/>
      <c r="MTK1169" s="86"/>
      <c r="MTL1169" s="86"/>
      <c r="MTM1169" s="86"/>
      <c r="MTN1169" s="86"/>
      <c r="MTO1169" s="86"/>
      <c r="MTP1169" s="86"/>
      <c r="MTQ1169" s="86"/>
      <c r="MTR1169" s="86"/>
      <c r="MTS1169" s="86"/>
      <c r="MTT1169" s="86"/>
      <c r="MTU1169" s="86"/>
      <c r="MTV1169" s="86"/>
      <c r="MTW1169" s="86"/>
      <c r="MTX1169" s="86"/>
      <c r="MTY1169" s="86"/>
      <c r="MTZ1169" s="86"/>
      <c r="MUA1169" s="86"/>
      <c r="MUB1169" s="86"/>
      <c r="MUC1169" s="86"/>
      <c r="MUD1169" s="86"/>
      <c r="MUE1169" s="86"/>
      <c r="MUF1169" s="86"/>
      <c r="MUG1169" s="86"/>
      <c r="MUH1169" s="86"/>
      <c r="MUI1169" s="86"/>
      <c r="MUJ1169" s="86"/>
      <c r="MUK1169" s="86"/>
      <c r="MUL1169" s="86"/>
      <c r="MUM1169" s="86"/>
      <c r="MUN1169" s="86"/>
      <c r="MUO1169" s="86"/>
      <c r="MUP1169" s="86"/>
      <c r="MUQ1169" s="86"/>
      <c r="MUR1169" s="86"/>
      <c r="MUS1169" s="86"/>
      <c r="MUT1169" s="86"/>
      <c r="MUU1169" s="86"/>
      <c r="MUV1169" s="86"/>
      <c r="MUW1169" s="86"/>
      <c r="MUX1169" s="86"/>
      <c r="MUY1169" s="86"/>
      <c r="MUZ1169" s="86"/>
      <c r="MVA1169" s="86"/>
      <c r="MVB1169" s="86"/>
      <c r="MVC1169" s="86"/>
      <c r="MVD1169" s="86"/>
      <c r="MVE1169" s="86"/>
      <c r="MVF1169" s="86"/>
      <c r="MVG1169" s="86"/>
      <c r="MVH1169" s="86"/>
      <c r="MVI1169" s="86"/>
      <c r="MVJ1169" s="86"/>
      <c r="MVK1169" s="86"/>
      <c r="MVL1169" s="86"/>
      <c r="MVM1169" s="86"/>
      <c r="MVN1169" s="86"/>
      <c r="MVO1169" s="86"/>
      <c r="MVP1169" s="86"/>
      <c r="MVQ1169" s="86"/>
      <c r="MVR1169" s="86"/>
      <c r="MVS1169" s="86"/>
      <c r="MVT1169" s="86"/>
      <c r="MVU1169" s="86"/>
      <c r="MVV1169" s="86"/>
      <c r="MVW1169" s="86"/>
      <c r="MVX1169" s="86"/>
      <c r="MVY1169" s="86"/>
      <c r="MVZ1169" s="86"/>
      <c r="MWA1169" s="86"/>
      <c r="MWB1169" s="86"/>
      <c r="MWC1169" s="86"/>
      <c r="MWD1169" s="86"/>
      <c r="MWE1169" s="86"/>
      <c r="MWF1169" s="86"/>
      <c r="MWG1169" s="86"/>
      <c r="MWH1169" s="86"/>
      <c r="MWI1169" s="86"/>
      <c r="MWJ1169" s="86"/>
      <c r="MWK1169" s="86"/>
      <c r="MWL1169" s="86"/>
      <c r="MWM1169" s="86"/>
      <c r="MWN1169" s="86"/>
      <c r="MWO1169" s="86"/>
      <c r="MWP1169" s="86"/>
      <c r="MWQ1169" s="86"/>
      <c r="MWR1169" s="86"/>
      <c r="MWS1169" s="86"/>
      <c r="MWT1169" s="86"/>
      <c r="MWU1169" s="86"/>
      <c r="MWV1169" s="86"/>
      <c r="MWW1169" s="86"/>
      <c r="MWX1169" s="86"/>
      <c r="MWY1169" s="86"/>
      <c r="MWZ1169" s="86"/>
      <c r="MXA1169" s="86"/>
      <c r="MXB1169" s="86"/>
      <c r="MXC1169" s="86"/>
      <c r="MXD1169" s="86"/>
      <c r="MXE1169" s="86"/>
      <c r="MXF1169" s="86"/>
      <c r="MXG1169" s="86"/>
      <c r="MXH1169" s="86"/>
      <c r="MXI1169" s="86"/>
      <c r="MXJ1169" s="86"/>
      <c r="MXK1169" s="86"/>
      <c r="MXL1169" s="86"/>
      <c r="MXM1169" s="86"/>
      <c r="MXN1169" s="86"/>
      <c r="MXO1169" s="86"/>
      <c r="MXP1169" s="86"/>
      <c r="MXQ1169" s="86"/>
      <c r="MXR1169" s="86"/>
      <c r="MXS1169" s="86"/>
      <c r="MXT1169" s="86"/>
      <c r="MXU1169" s="86"/>
      <c r="MXV1169" s="86"/>
      <c r="MXW1169" s="86"/>
      <c r="MXX1169" s="86"/>
      <c r="MXY1169" s="86"/>
      <c r="MXZ1169" s="86"/>
      <c r="MYA1169" s="86"/>
      <c r="MYB1169" s="86"/>
      <c r="MYC1169" s="86"/>
      <c r="MYD1169" s="86"/>
      <c r="MYE1169" s="86"/>
      <c r="MYF1169" s="86"/>
      <c r="MYG1169" s="86"/>
      <c r="MYH1169" s="86"/>
      <c r="MYI1169" s="86"/>
      <c r="MYJ1169" s="86"/>
      <c r="MYK1169" s="86"/>
      <c r="MYL1169" s="86"/>
      <c r="MYM1169" s="86"/>
      <c r="MYN1169" s="86"/>
      <c r="MYO1169" s="86"/>
      <c r="MYP1169" s="86"/>
      <c r="MYQ1169" s="86"/>
      <c r="MYR1169" s="86"/>
      <c r="MYS1169" s="86"/>
      <c r="MYT1169" s="86"/>
      <c r="MYU1169" s="86"/>
      <c r="MYV1169" s="86"/>
      <c r="MYW1169" s="86"/>
      <c r="MYX1169" s="86"/>
      <c r="MYY1169" s="86"/>
      <c r="MYZ1169" s="86"/>
      <c r="MZA1169" s="86"/>
      <c r="MZB1169" s="86"/>
      <c r="MZC1169" s="86"/>
      <c r="MZD1169" s="86"/>
      <c r="MZE1169" s="86"/>
      <c r="MZF1169" s="86"/>
      <c r="MZG1169" s="86"/>
      <c r="MZH1169" s="86"/>
      <c r="MZI1169" s="86"/>
      <c r="MZJ1169" s="86"/>
      <c r="MZK1169" s="86"/>
      <c r="MZL1169" s="86"/>
      <c r="MZM1169" s="86"/>
      <c r="MZN1169" s="86"/>
      <c r="MZO1169" s="86"/>
      <c r="MZP1169" s="86"/>
      <c r="MZQ1169" s="86"/>
      <c r="MZR1169" s="86"/>
      <c r="MZS1169" s="86"/>
      <c r="MZT1169" s="86"/>
      <c r="MZU1169" s="86"/>
      <c r="MZV1169" s="86"/>
      <c r="MZW1169" s="86"/>
      <c r="MZX1169" s="86"/>
      <c r="MZY1169" s="86"/>
      <c r="MZZ1169" s="86"/>
      <c r="NAA1169" s="86"/>
      <c r="NAB1169" s="86"/>
      <c r="NAC1169" s="86"/>
      <c r="NAD1169" s="86"/>
      <c r="NAE1169" s="86"/>
      <c r="NAF1169" s="86"/>
      <c r="NAG1169" s="86"/>
      <c r="NAH1169" s="86"/>
      <c r="NAI1169" s="86"/>
      <c r="NAJ1169" s="86"/>
      <c r="NAK1169" s="86"/>
      <c r="NAL1169" s="86"/>
      <c r="NAM1169" s="86"/>
      <c r="NAN1169" s="86"/>
      <c r="NAO1169" s="86"/>
      <c r="NAP1169" s="86"/>
      <c r="NAQ1169" s="86"/>
      <c r="NAR1169" s="86"/>
      <c r="NAS1169" s="86"/>
      <c r="NAT1169" s="86"/>
      <c r="NAU1169" s="86"/>
      <c r="NAV1169" s="86"/>
      <c r="NAW1169" s="86"/>
      <c r="NAX1169" s="86"/>
      <c r="NAY1169" s="86"/>
      <c r="NAZ1169" s="86"/>
      <c r="NBA1169" s="86"/>
      <c r="NBB1169" s="86"/>
      <c r="NBC1169" s="86"/>
      <c r="NBD1169" s="86"/>
      <c r="NBE1169" s="86"/>
      <c r="NBF1169" s="86"/>
      <c r="NBG1169" s="86"/>
      <c r="NBH1169" s="86"/>
      <c r="NBI1169" s="86"/>
      <c r="NBJ1169" s="86"/>
      <c r="NBK1169" s="86"/>
      <c r="NBL1169" s="86"/>
      <c r="NBM1169" s="86"/>
      <c r="NBN1169" s="86"/>
      <c r="NBO1169" s="86"/>
      <c r="NBP1169" s="86"/>
      <c r="NBQ1169" s="86"/>
      <c r="NBR1169" s="86"/>
      <c r="NBS1169" s="86"/>
      <c r="NBT1169" s="86"/>
      <c r="NBU1169" s="86"/>
      <c r="NBV1169" s="86"/>
      <c r="NBW1169" s="86"/>
      <c r="NBX1169" s="86"/>
      <c r="NBY1169" s="86"/>
      <c r="NBZ1169" s="86"/>
      <c r="NCA1169" s="86"/>
      <c r="NCB1169" s="86"/>
      <c r="NCC1169" s="86"/>
      <c r="NCD1169" s="86"/>
      <c r="NCE1169" s="86"/>
      <c r="NCF1169" s="86"/>
      <c r="NCG1169" s="86"/>
      <c r="NCH1169" s="86"/>
      <c r="NCI1169" s="86"/>
      <c r="NCJ1169" s="86"/>
      <c r="NCK1169" s="86"/>
      <c r="NCL1169" s="86"/>
      <c r="NCM1169" s="86"/>
      <c r="NCN1169" s="86"/>
      <c r="NCO1169" s="86"/>
      <c r="NCP1169" s="86"/>
      <c r="NCQ1169" s="86"/>
      <c r="NCR1169" s="86"/>
      <c r="NCS1169" s="86"/>
      <c r="NCT1169" s="86"/>
      <c r="NCU1169" s="86"/>
      <c r="NCV1169" s="86"/>
      <c r="NCW1169" s="86"/>
      <c r="NCX1169" s="86"/>
      <c r="NCY1169" s="86"/>
      <c r="NCZ1169" s="86"/>
      <c r="NDA1169" s="86"/>
      <c r="NDB1169" s="86"/>
      <c r="NDC1169" s="86"/>
      <c r="NDD1169" s="86"/>
      <c r="NDE1169" s="86"/>
      <c r="NDF1169" s="86"/>
      <c r="NDG1169" s="86"/>
      <c r="NDH1169" s="86"/>
      <c r="NDI1169" s="86"/>
      <c r="NDJ1169" s="86"/>
      <c r="NDK1169" s="86"/>
      <c r="NDL1169" s="86"/>
      <c r="NDM1169" s="86"/>
      <c r="NDN1169" s="86"/>
      <c r="NDO1169" s="86"/>
      <c r="NDP1169" s="86"/>
      <c r="NDQ1169" s="86"/>
      <c r="NDR1169" s="86"/>
      <c r="NDS1169" s="86"/>
      <c r="NDT1169" s="86"/>
      <c r="NDU1169" s="86"/>
      <c r="NDV1169" s="86"/>
      <c r="NDW1169" s="86"/>
      <c r="NDX1169" s="86"/>
      <c r="NDY1169" s="86"/>
      <c r="NDZ1169" s="86"/>
      <c r="NEA1169" s="86"/>
      <c r="NEB1169" s="86"/>
      <c r="NEC1169" s="86"/>
      <c r="NED1169" s="86"/>
      <c r="NEE1169" s="86"/>
      <c r="NEF1169" s="86"/>
      <c r="NEG1169" s="86"/>
      <c r="NEH1169" s="86"/>
      <c r="NEI1169" s="86"/>
      <c r="NEJ1169" s="86"/>
      <c r="NEK1169" s="86"/>
      <c r="NEL1169" s="86"/>
      <c r="NEM1169" s="86"/>
      <c r="NEN1169" s="86"/>
      <c r="NEO1169" s="86"/>
      <c r="NEP1169" s="86"/>
      <c r="NEQ1169" s="86"/>
      <c r="NER1169" s="86"/>
      <c r="NES1169" s="86"/>
      <c r="NET1169" s="86"/>
      <c r="NEU1169" s="86"/>
      <c r="NEV1169" s="86"/>
      <c r="NEW1169" s="86"/>
      <c r="NEX1169" s="86"/>
      <c r="NEY1169" s="86"/>
      <c r="NEZ1169" s="86"/>
      <c r="NFA1169" s="86"/>
      <c r="NFB1169" s="86"/>
      <c r="NFC1169" s="86"/>
      <c r="NFD1169" s="86"/>
      <c r="NFE1169" s="86"/>
      <c r="NFF1169" s="86"/>
      <c r="NFG1169" s="86"/>
      <c r="NFH1169" s="86"/>
      <c r="NFI1169" s="86"/>
      <c r="NFJ1169" s="86"/>
      <c r="NFK1169" s="86"/>
      <c r="NFL1169" s="86"/>
      <c r="NFM1169" s="86"/>
      <c r="NFN1169" s="86"/>
      <c r="NFO1169" s="86"/>
      <c r="NFP1169" s="86"/>
      <c r="NFQ1169" s="86"/>
      <c r="NFR1169" s="86"/>
      <c r="NFS1169" s="86"/>
      <c r="NFT1169" s="86"/>
      <c r="NFU1169" s="86"/>
      <c r="NFV1169" s="86"/>
      <c r="NFW1169" s="86"/>
      <c r="NFX1169" s="86"/>
      <c r="NFY1169" s="86"/>
      <c r="NFZ1169" s="86"/>
      <c r="NGA1169" s="86"/>
      <c r="NGB1169" s="86"/>
      <c r="NGC1169" s="86"/>
      <c r="NGD1169" s="86"/>
      <c r="NGE1169" s="86"/>
      <c r="NGF1169" s="86"/>
      <c r="NGG1169" s="86"/>
      <c r="NGH1169" s="86"/>
      <c r="NGI1169" s="86"/>
      <c r="NGJ1169" s="86"/>
      <c r="NGK1169" s="86"/>
      <c r="NGL1169" s="86"/>
      <c r="NGM1169" s="86"/>
      <c r="NGN1169" s="86"/>
      <c r="NGO1169" s="86"/>
      <c r="NGP1169" s="86"/>
      <c r="NGQ1169" s="86"/>
      <c r="NGR1169" s="86"/>
      <c r="NGS1169" s="86"/>
      <c r="NGT1169" s="86"/>
      <c r="NGU1169" s="86"/>
      <c r="NGV1169" s="86"/>
      <c r="NGW1169" s="86"/>
      <c r="NGX1169" s="86"/>
      <c r="NGY1169" s="86"/>
      <c r="NGZ1169" s="86"/>
      <c r="NHA1169" s="86"/>
      <c r="NHB1169" s="86"/>
      <c r="NHC1169" s="86"/>
      <c r="NHD1169" s="86"/>
      <c r="NHE1169" s="86"/>
      <c r="NHF1169" s="86"/>
      <c r="NHG1169" s="86"/>
      <c r="NHH1169" s="86"/>
      <c r="NHI1169" s="86"/>
      <c r="NHJ1169" s="86"/>
      <c r="NHK1169" s="86"/>
      <c r="NHL1169" s="86"/>
      <c r="NHM1169" s="86"/>
      <c r="NHN1169" s="86"/>
      <c r="NHO1169" s="86"/>
      <c r="NHP1169" s="86"/>
      <c r="NHQ1169" s="86"/>
      <c r="NHR1169" s="86"/>
      <c r="NHS1169" s="86"/>
      <c r="NHT1169" s="86"/>
      <c r="NHU1169" s="86"/>
      <c r="NHV1169" s="86"/>
      <c r="NHW1169" s="86"/>
      <c r="NHX1169" s="86"/>
      <c r="NHY1169" s="86"/>
      <c r="NHZ1169" s="86"/>
      <c r="NIA1169" s="86"/>
      <c r="NIB1169" s="86"/>
      <c r="NIC1169" s="86"/>
      <c r="NID1169" s="86"/>
      <c r="NIE1169" s="86"/>
      <c r="NIF1169" s="86"/>
      <c r="NIG1169" s="86"/>
      <c r="NIH1169" s="86"/>
      <c r="NII1169" s="86"/>
      <c r="NIJ1169" s="86"/>
      <c r="NIK1169" s="86"/>
      <c r="NIL1169" s="86"/>
      <c r="NIM1169" s="86"/>
      <c r="NIN1169" s="86"/>
      <c r="NIO1169" s="86"/>
      <c r="NIP1169" s="86"/>
      <c r="NIQ1169" s="86"/>
      <c r="NIR1169" s="86"/>
      <c r="NIS1169" s="86"/>
      <c r="NIT1169" s="86"/>
      <c r="NIU1169" s="86"/>
      <c r="NIV1169" s="86"/>
      <c r="NIW1169" s="86"/>
      <c r="NIX1169" s="86"/>
      <c r="NIY1169" s="86"/>
      <c r="NIZ1169" s="86"/>
      <c r="NJA1169" s="86"/>
      <c r="NJB1169" s="86"/>
      <c r="NJC1169" s="86"/>
      <c r="NJD1169" s="86"/>
      <c r="NJE1169" s="86"/>
      <c r="NJF1169" s="86"/>
      <c r="NJG1169" s="86"/>
      <c r="NJH1169" s="86"/>
      <c r="NJI1169" s="86"/>
      <c r="NJJ1169" s="86"/>
      <c r="NJK1169" s="86"/>
      <c r="NJL1169" s="86"/>
      <c r="NJM1169" s="86"/>
      <c r="NJN1169" s="86"/>
      <c r="NJO1169" s="86"/>
      <c r="NJP1169" s="86"/>
      <c r="NJQ1169" s="86"/>
      <c r="NJR1169" s="86"/>
      <c r="NJS1169" s="86"/>
      <c r="NJT1169" s="86"/>
      <c r="NJU1169" s="86"/>
      <c r="NJV1169" s="86"/>
      <c r="NJW1169" s="86"/>
      <c r="NJX1169" s="86"/>
      <c r="NJY1169" s="86"/>
      <c r="NJZ1169" s="86"/>
      <c r="NKA1169" s="86"/>
      <c r="NKB1169" s="86"/>
      <c r="NKC1169" s="86"/>
      <c r="NKD1169" s="86"/>
      <c r="NKE1169" s="86"/>
      <c r="NKF1169" s="86"/>
      <c r="NKG1169" s="86"/>
      <c r="NKH1169" s="86"/>
      <c r="NKI1169" s="86"/>
      <c r="NKJ1169" s="86"/>
      <c r="NKK1169" s="86"/>
      <c r="NKL1169" s="86"/>
      <c r="NKM1169" s="86"/>
      <c r="NKN1169" s="86"/>
      <c r="NKO1169" s="86"/>
      <c r="NKP1169" s="86"/>
      <c r="NKQ1169" s="86"/>
      <c r="NKR1169" s="86"/>
      <c r="NKS1169" s="86"/>
      <c r="NKT1169" s="86"/>
      <c r="NKU1169" s="86"/>
      <c r="NKV1169" s="86"/>
      <c r="NKW1169" s="86"/>
      <c r="NKX1169" s="86"/>
      <c r="NKY1169" s="86"/>
      <c r="NKZ1169" s="86"/>
      <c r="NLA1169" s="86"/>
      <c r="NLB1169" s="86"/>
      <c r="NLC1169" s="86"/>
      <c r="NLD1169" s="86"/>
      <c r="NLE1169" s="86"/>
      <c r="NLF1169" s="86"/>
      <c r="NLG1169" s="86"/>
      <c r="NLH1169" s="86"/>
      <c r="NLI1169" s="86"/>
      <c r="NLJ1169" s="86"/>
      <c r="NLK1169" s="86"/>
      <c r="NLL1169" s="86"/>
      <c r="NLM1169" s="86"/>
      <c r="NLN1169" s="86"/>
      <c r="NLO1169" s="86"/>
      <c r="NLP1169" s="86"/>
      <c r="NLQ1169" s="86"/>
      <c r="NLR1169" s="86"/>
      <c r="NLS1169" s="86"/>
      <c r="NLT1169" s="86"/>
      <c r="NLU1169" s="86"/>
      <c r="NLV1169" s="86"/>
      <c r="NLW1169" s="86"/>
      <c r="NLX1169" s="86"/>
      <c r="NLY1169" s="86"/>
      <c r="NLZ1169" s="86"/>
      <c r="NMA1169" s="86"/>
      <c r="NMB1169" s="86"/>
      <c r="NMC1169" s="86"/>
      <c r="NMD1169" s="86"/>
      <c r="NME1169" s="86"/>
      <c r="NMF1169" s="86"/>
      <c r="NMG1169" s="86"/>
      <c r="NMH1169" s="86"/>
      <c r="NMI1169" s="86"/>
      <c r="NMJ1169" s="86"/>
      <c r="NMK1169" s="86"/>
      <c r="NML1169" s="86"/>
      <c r="NMM1169" s="86"/>
      <c r="NMN1169" s="86"/>
      <c r="NMO1169" s="86"/>
      <c r="NMP1169" s="86"/>
      <c r="NMQ1169" s="86"/>
      <c r="NMR1169" s="86"/>
      <c r="NMS1169" s="86"/>
      <c r="NMT1169" s="86"/>
      <c r="NMU1169" s="86"/>
      <c r="NMV1169" s="86"/>
      <c r="NMW1169" s="86"/>
      <c r="NMX1169" s="86"/>
      <c r="NMY1169" s="86"/>
      <c r="NMZ1169" s="86"/>
      <c r="NNA1169" s="86"/>
      <c r="NNB1169" s="86"/>
      <c r="NNC1169" s="86"/>
      <c r="NND1169" s="86"/>
      <c r="NNE1169" s="86"/>
      <c r="NNF1169" s="86"/>
      <c r="NNG1169" s="86"/>
      <c r="NNH1169" s="86"/>
      <c r="NNI1169" s="86"/>
      <c r="NNJ1169" s="86"/>
      <c r="NNK1169" s="86"/>
      <c r="NNL1169" s="86"/>
      <c r="NNM1169" s="86"/>
      <c r="NNN1169" s="86"/>
      <c r="NNO1169" s="86"/>
      <c r="NNP1169" s="86"/>
      <c r="NNQ1169" s="86"/>
      <c r="NNR1169" s="86"/>
      <c r="NNS1169" s="86"/>
      <c r="NNT1169" s="86"/>
      <c r="NNU1169" s="86"/>
      <c r="NNV1169" s="86"/>
      <c r="NNW1169" s="86"/>
      <c r="NNX1169" s="86"/>
      <c r="NNY1169" s="86"/>
      <c r="NNZ1169" s="86"/>
      <c r="NOA1169" s="86"/>
      <c r="NOB1169" s="86"/>
      <c r="NOC1169" s="86"/>
      <c r="NOD1169" s="86"/>
      <c r="NOE1169" s="86"/>
      <c r="NOF1169" s="86"/>
      <c r="NOG1169" s="86"/>
      <c r="NOH1169" s="86"/>
      <c r="NOI1169" s="86"/>
      <c r="NOJ1169" s="86"/>
      <c r="NOK1169" s="86"/>
      <c r="NOL1169" s="86"/>
      <c r="NOM1169" s="86"/>
      <c r="NON1169" s="86"/>
      <c r="NOO1169" s="86"/>
      <c r="NOP1169" s="86"/>
      <c r="NOQ1169" s="86"/>
      <c r="NOR1169" s="86"/>
      <c r="NOS1169" s="86"/>
      <c r="NOT1169" s="86"/>
      <c r="NOU1169" s="86"/>
      <c r="NOV1169" s="86"/>
      <c r="NOW1169" s="86"/>
      <c r="NOX1169" s="86"/>
      <c r="NOY1169" s="86"/>
      <c r="NOZ1169" s="86"/>
      <c r="NPA1169" s="86"/>
      <c r="NPB1169" s="86"/>
      <c r="NPC1169" s="86"/>
      <c r="NPD1169" s="86"/>
      <c r="NPE1169" s="86"/>
      <c r="NPF1169" s="86"/>
      <c r="NPG1169" s="86"/>
      <c r="NPH1169" s="86"/>
      <c r="NPI1169" s="86"/>
      <c r="NPJ1169" s="86"/>
      <c r="NPK1169" s="86"/>
      <c r="NPL1169" s="86"/>
      <c r="NPM1169" s="86"/>
      <c r="NPN1169" s="86"/>
      <c r="NPO1169" s="86"/>
      <c r="NPP1169" s="86"/>
      <c r="NPQ1169" s="86"/>
      <c r="NPR1169" s="86"/>
      <c r="NPS1169" s="86"/>
      <c r="NPT1169" s="86"/>
      <c r="NPU1169" s="86"/>
      <c r="NPV1169" s="86"/>
      <c r="NPW1169" s="86"/>
      <c r="NPX1169" s="86"/>
      <c r="NPY1169" s="86"/>
      <c r="NPZ1169" s="86"/>
      <c r="NQA1169" s="86"/>
      <c r="NQB1169" s="86"/>
      <c r="NQC1169" s="86"/>
      <c r="NQD1169" s="86"/>
      <c r="NQE1169" s="86"/>
      <c r="NQF1169" s="86"/>
      <c r="NQG1169" s="86"/>
      <c r="NQH1169" s="86"/>
      <c r="NQI1169" s="86"/>
      <c r="NQJ1169" s="86"/>
      <c r="NQK1169" s="86"/>
      <c r="NQL1169" s="86"/>
      <c r="NQM1169" s="86"/>
      <c r="NQN1169" s="86"/>
      <c r="NQO1169" s="86"/>
      <c r="NQP1169" s="86"/>
      <c r="NQQ1169" s="86"/>
      <c r="NQR1169" s="86"/>
      <c r="NQS1169" s="86"/>
      <c r="NQT1169" s="86"/>
      <c r="NQU1169" s="86"/>
      <c r="NQV1169" s="86"/>
      <c r="NQW1169" s="86"/>
      <c r="NQX1169" s="86"/>
      <c r="NQY1169" s="86"/>
      <c r="NQZ1169" s="86"/>
      <c r="NRA1169" s="86"/>
      <c r="NRB1169" s="86"/>
      <c r="NRC1169" s="86"/>
      <c r="NRD1169" s="86"/>
      <c r="NRE1169" s="86"/>
      <c r="NRF1169" s="86"/>
      <c r="NRG1169" s="86"/>
      <c r="NRH1169" s="86"/>
      <c r="NRI1169" s="86"/>
      <c r="NRJ1169" s="86"/>
      <c r="NRK1169" s="86"/>
      <c r="NRL1169" s="86"/>
      <c r="NRM1169" s="86"/>
      <c r="NRN1169" s="86"/>
      <c r="NRO1169" s="86"/>
      <c r="NRP1169" s="86"/>
      <c r="NRQ1169" s="86"/>
      <c r="NRR1169" s="86"/>
      <c r="NRS1169" s="86"/>
      <c r="NRT1169" s="86"/>
      <c r="NRU1169" s="86"/>
      <c r="NRV1169" s="86"/>
      <c r="NRW1169" s="86"/>
      <c r="NRX1169" s="86"/>
      <c r="NRY1169" s="86"/>
      <c r="NRZ1169" s="86"/>
      <c r="NSA1169" s="86"/>
      <c r="NSB1169" s="86"/>
      <c r="NSC1169" s="86"/>
      <c r="NSD1169" s="86"/>
      <c r="NSE1169" s="86"/>
      <c r="NSF1169" s="86"/>
      <c r="NSG1169" s="86"/>
      <c r="NSH1169" s="86"/>
      <c r="NSI1169" s="86"/>
      <c r="NSJ1169" s="86"/>
      <c r="NSK1169" s="86"/>
      <c r="NSL1169" s="86"/>
      <c r="NSM1169" s="86"/>
      <c r="NSN1169" s="86"/>
      <c r="NSO1169" s="86"/>
      <c r="NSP1169" s="86"/>
      <c r="NSQ1169" s="86"/>
      <c r="NSR1169" s="86"/>
      <c r="NSS1169" s="86"/>
      <c r="NST1169" s="86"/>
      <c r="NSU1169" s="86"/>
      <c r="NSV1169" s="86"/>
      <c r="NSW1169" s="86"/>
      <c r="NSX1169" s="86"/>
      <c r="NSY1169" s="86"/>
      <c r="NSZ1169" s="86"/>
      <c r="NTA1169" s="86"/>
      <c r="NTB1169" s="86"/>
      <c r="NTC1169" s="86"/>
      <c r="NTD1169" s="86"/>
      <c r="NTE1169" s="86"/>
      <c r="NTF1169" s="86"/>
      <c r="NTG1169" s="86"/>
      <c r="NTH1169" s="86"/>
      <c r="NTI1169" s="86"/>
      <c r="NTJ1169" s="86"/>
      <c r="NTK1169" s="86"/>
      <c r="NTL1169" s="86"/>
      <c r="NTM1169" s="86"/>
      <c r="NTN1169" s="86"/>
      <c r="NTO1169" s="86"/>
      <c r="NTP1169" s="86"/>
      <c r="NTQ1169" s="86"/>
      <c r="NTR1169" s="86"/>
      <c r="NTS1169" s="86"/>
      <c r="NTT1169" s="86"/>
      <c r="NTU1169" s="86"/>
      <c r="NTV1169" s="86"/>
      <c r="NTW1169" s="86"/>
      <c r="NTX1169" s="86"/>
      <c r="NTY1169" s="86"/>
      <c r="NTZ1169" s="86"/>
      <c r="NUA1169" s="86"/>
      <c r="NUB1169" s="86"/>
      <c r="NUC1169" s="86"/>
      <c r="NUD1169" s="86"/>
      <c r="NUE1169" s="86"/>
      <c r="NUF1169" s="86"/>
      <c r="NUG1169" s="86"/>
      <c r="NUH1169" s="86"/>
      <c r="NUI1169" s="86"/>
      <c r="NUJ1169" s="86"/>
      <c r="NUK1169" s="86"/>
      <c r="NUL1169" s="86"/>
      <c r="NUM1169" s="86"/>
      <c r="NUN1169" s="86"/>
      <c r="NUO1169" s="86"/>
      <c r="NUP1169" s="86"/>
      <c r="NUQ1169" s="86"/>
      <c r="NUR1169" s="86"/>
      <c r="NUS1169" s="86"/>
      <c r="NUT1169" s="86"/>
      <c r="NUU1169" s="86"/>
      <c r="NUV1169" s="86"/>
      <c r="NUW1169" s="86"/>
      <c r="NUX1169" s="86"/>
      <c r="NUY1169" s="86"/>
      <c r="NUZ1169" s="86"/>
      <c r="NVA1169" s="86"/>
      <c r="NVB1169" s="86"/>
      <c r="NVC1169" s="86"/>
      <c r="NVD1169" s="86"/>
      <c r="NVE1169" s="86"/>
      <c r="NVF1169" s="86"/>
      <c r="NVG1169" s="86"/>
      <c r="NVH1169" s="86"/>
      <c r="NVI1169" s="86"/>
      <c r="NVJ1169" s="86"/>
      <c r="NVK1169" s="86"/>
      <c r="NVL1169" s="86"/>
      <c r="NVM1169" s="86"/>
      <c r="NVN1169" s="86"/>
      <c r="NVO1169" s="86"/>
      <c r="NVP1169" s="86"/>
      <c r="NVQ1169" s="86"/>
      <c r="NVR1169" s="86"/>
      <c r="NVS1169" s="86"/>
      <c r="NVT1169" s="86"/>
      <c r="NVU1169" s="86"/>
      <c r="NVV1169" s="86"/>
      <c r="NVW1169" s="86"/>
      <c r="NVX1169" s="86"/>
      <c r="NVY1169" s="86"/>
      <c r="NVZ1169" s="86"/>
      <c r="NWA1169" s="86"/>
      <c r="NWB1169" s="86"/>
      <c r="NWC1169" s="86"/>
      <c r="NWD1169" s="86"/>
      <c r="NWE1169" s="86"/>
      <c r="NWF1169" s="86"/>
      <c r="NWG1169" s="86"/>
      <c r="NWH1169" s="86"/>
      <c r="NWI1169" s="86"/>
      <c r="NWJ1169" s="86"/>
      <c r="NWK1169" s="86"/>
      <c r="NWL1169" s="86"/>
      <c r="NWM1169" s="86"/>
      <c r="NWN1169" s="86"/>
      <c r="NWO1169" s="86"/>
      <c r="NWP1169" s="86"/>
      <c r="NWQ1169" s="86"/>
      <c r="NWR1169" s="86"/>
      <c r="NWS1169" s="86"/>
      <c r="NWT1169" s="86"/>
      <c r="NWU1169" s="86"/>
      <c r="NWV1169" s="86"/>
      <c r="NWW1169" s="86"/>
      <c r="NWX1169" s="86"/>
      <c r="NWY1169" s="86"/>
      <c r="NWZ1169" s="86"/>
      <c r="NXA1169" s="86"/>
      <c r="NXB1169" s="86"/>
      <c r="NXC1169" s="86"/>
      <c r="NXD1169" s="86"/>
      <c r="NXE1169" s="86"/>
      <c r="NXF1169" s="86"/>
      <c r="NXG1169" s="86"/>
      <c r="NXH1169" s="86"/>
      <c r="NXI1169" s="86"/>
      <c r="NXJ1169" s="86"/>
      <c r="NXK1169" s="86"/>
      <c r="NXL1169" s="86"/>
      <c r="NXM1169" s="86"/>
      <c r="NXN1169" s="86"/>
      <c r="NXO1169" s="86"/>
      <c r="NXP1169" s="86"/>
      <c r="NXQ1169" s="86"/>
      <c r="NXR1169" s="86"/>
      <c r="NXS1169" s="86"/>
      <c r="NXT1169" s="86"/>
      <c r="NXU1169" s="86"/>
      <c r="NXV1169" s="86"/>
      <c r="NXW1169" s="86"/>
      <c r="NXX1169" s="86"/>
      <c r="NXY1169" s="86"/>
      <c r="NXZ1169" s="86"/>
      <c r="NYA1169" s="86"/>
      <c r="NYB1169" s="86"/>
      <c r="NYC1169" s="86"/>
      <c r="NYD1169" s="86"/>
      <c r="NYE1169" s="86"/>
      <c r="NYF1169" s="86"/>
      <c r="NYG1169" s="86"/>
      <c r="NYH1169" s="86"/>
      <c r="NYI1169" s="86"/>
      <c r="NYJ1169" s="86"/>
      <c r="NYK1169" s="86"/>
      <c r="NYL1169" s="86"/>
      <c r="NYM1169" s="86"/>
      <c r="NYN1169" s="86"/>
      <c r="NYO1169" s="86"/>
      <c r="NYP1169" s="86"/>
      <c r="NYQ1169" s="86"/>
      <c r="NYR1169" s="86"/>
      <c r="NYS1169" s="86"/>
      <c r="NYT1169" s="86"/>
      <c r="NYU1169" s="86"/>
      <c r="NYV1169" s="86"/>
      <c r="NYW1169" s="86"/>
      <c r="NYX1169" s="86"/>
      <c r="NYY1169" s="86"/>
      <c r="NYZ1169" s="86"/>
      <c r="NZA1169" s="86"/>
      <c r="NZB1169" s="86"/>
      <c r="NZC1169" s="86"/>
      <c r="NZD1169" s="86"/>
      <c r="NZE1169" s="86"/>
      <c r="NZF1169" s="86"/>
      <c r="NZG1169" s="86"/>
      <c r="NZH1169" s="86"/>
      <c r="NZI1169" s="86"/>
      <c r="NZJ1169" s="86"/>
      <c r="NZK1169" s="86"/>
      <c r="NZL1169" s="86"/>
      <c r="NZM1169" s="86"/>
      <c r="NZN1169" s="86"/>
      <c r="NZO1169" s="86"/>
      <c r="NZP1169" s="86"/>
      <c r="NZQ1169" s="86"/>
      <c r="NZR1169" s="86"/>
      <c r="NZS1169" s="86"/>
      <c r="NZT1169" s="86"/>
      <c r="NZU1169" s="86"/>
      <c r="NZV1169" s="86"/>
      <c r="NZW1169" s="86"/>
      <c r="NZX1169" s="86"/>
      <c r="NZY1169" s="86"/>
      <c r="NZZ1169" s="86"/>
      <c r="OAA1169" s="86"/>
      <c r="OAB1169" s="86"/>
      <c r="OAC1169" s="86"/>
      <c r="OAD1169" s="86"/>
      <c r="OAE1169" s="86"/>
      <c r="OAF1169" s="86"/>
      <c r="OAG1169" s="86"/>
      <c r="OAH1169" s="86"/>
      <c r="OAI1169" s="86"/>
      <c r="OAJ1169" s="86"/>
      <c r="OAK1169" s="86"/>
      <c r="OAL1169" s="86"/>
      <c r="OAM1169" s="86"/>
      <c r="OAN1169" s="86"/>
      <c r="OAO1169" s="86"/>
      <c r="OAP1169" s="86"/>
      <c r="OAQ1169" s="86"/>
      <c r="OAR1169" s="86"/>
      <c r="OAS1169" s="86"/>
      <c r="OAT1169" s="86"/>
      <c r="OAU1169" s="86"/>
      <c r="OAV1169" s="86"/>
      <c r="OAW1169" s="86"/>
      <c r="OAX1169" s="86"/>
      <c r="OAY1169" s="86"/>
      <c r="OAZ1169" s="86"/>
      <c r="OBA1169" s="86"/>
      <c r="OBB1169" s="86"/>
      <c r="OBC1169" s="86"/>
      <c r="OBD1169" s="86"/>
      <c r="OBE1169" s="86"/>
      <c r="OBF1169" s="86"/>
      <c r="OBG1169" s="86"/>
      <c r="OBH1169" s="86"/>
      <c r="OBI1169" s="86"/>
      <c r="OBJ1169" s="86"/>
      <c r="OBK1169" s="86"/>
      <c r="OBL1169" s="86"/>
      <c r="OBM1169" s="86"/>
      <c r="OBN1169" s="86"/>
      <c r="OBO1169" s="86"/>
      <c r="OBP1169" s="86"/>
      <c r="OBQ1169" s="86"/>
      <c r="OBR1169" s="86"/>
      <c r="OBS1169" s="86"/>
      <c r="OBT1169" s="86"/>
      <c r="OBU1169" s="86"/>
      <c r="OBV1169" s="86"/>
      <c r="OBW1169" s="86"/>
      <c r="OBX1169" s="86"/>
      <c r="OBY1169" s="86"/>
      <c r="OBZ1169" s="86"/>
      <c r="OCA1169" s="86"/>
      <c r="OCB1169" s="86"/>
      <c r="OCC1169" s="86"/>
      <c r="OCD1169" s="86"/>
      <c r="OCE1169" s="86"/>
      <c r="OCF1169" s="86"/>
      <c r="OCG1169" s="86"/>
      <c r="OCH1169" s="86"/>
      <c r="OCI1169" s="86"/>
      <c r="OCJ1169" s="86"/>
      <c r="OCK1169" s="86"/>
      <c r="OCL1169" s="86"/>
      <c r="OCM1169" s="86"/>
      <c r="OCN1169" s="86"/>
      <c r="OCO1169" s="86"/>
      <c r="OCP1169" s="86"/>
      <c r="OCQ1169" s="86"/>
      <c r="OCR1169" s="86"/>
      <c r="OCS1169" s="86"/>
      <c r="OCT1169" s="86"/>
      <c r="OCU1169" s="86"/>
      <c r="OCV1169" s="86"/>
      <c r="OCW1169" s="86"/>
      <c r="OCX1169" s="86"/>
      <c r="OCY1169" s="86"/>
      <c r="OCZ1169" s="86"/>
      <c r="ODA1169" s="86"/>
      <c r="ODB1169" s="86"/>
      <c r="ODC1169" s="86"/>
      <c r="ODD1169" s="86"/>
      <c r="ODE1169" s="86"/>
      <c r="ODF1169" s="86"/>
      <c r="ODG1169" s="86"/>
      <c r="ODH1169" s="86"/>
      <c r="ODI1169" s="86"/>
      <c r="ODJ1169" s="86"/>
      <c r="ODK1169" s="86"/>
      <c r="ODL1169" s="86"/>
      <c r="ODM1169" s="86"/>
      <c r="ODN1169" s="86"/>
      <c r="ODO1169" s="86"/>
      <c r="ODP1169" s="86"/>
      <c r="ODQ1169" s="86"/>
      <c r="ODR1169" s="86"/>
      <c r="ODS1169" s="86"/>
      <c r="ODT1169" s="86"/>
      <c r="ODU1169" s="86"/>
      <c r="ODV1169" s="86"/>
      <c r="ODW1169" s="86"/>
      <c r="ODX1169" s="86"/>
      <c r="ODY1169" s="86"/>
      <c r="ODZ1169" s="86"/>
      <c r="OEA1169" s="86"/>
      <c r="OEB1169" s="86"/>
      <c r="OEC1169" s="86"/>
      <c r="OED1169" s="86"/>
      <c r="OEE1169" s="86"/>
      <c r="OEF1169" s="86"/>
      <c r="OEG1169" s="86"/>
      <c r="OEH1169" s="86"/>
      <c r="OEI1169" s="86"/>
      <c r="OEJ1169" s="86"/>
      <c r="OEK1169" s="86"/>
      <c r="OEL1169" s="86"/>
      <c r="OEM1169" s="86"/>
      <c r="OEN1169" s="86"/>
      <c r="OEO1169" s="86"/>
      <c r="OEP1169" s="86"/>
      <c r="OEQ1169" s="86"/>
      <c r="OER1169" s="86"/>
      <c r="OES1169" s="86"/>
      <c r="OET1169" s="86"/>
      <c r="OEU1169" s="86"/>
      <c r="OEV1169" s="86"/>
      <c r="OEW1169" s="86"/>
      <c r="OEX1169" s="86"/>
      <c r="OEY1169" s="86"/>
      <c r="OEZ1169" s="86"/>
      <c r="OFA1169" s="86"/>
      <c r="OFB1169" s="86"/>
      <c r="OFC1169" s="86"/>
      <c r="OFD1169" s="86"/>
      <c r="OFE1169" s="86"/>
      <c r="OFF1169" s="86"/>
      <c r="OFG1169" s="86"/>
      <c r="OFH1169" s="86"/>
      <c r="OFI1169" s="86"/>
      <c r="OFJ1169" s="86"/>
      <c r="OFK1169" s="86"/>
      <c r="OFL1169" s="86"/>
      <c r="OFM1169" s="86"/>
      <c r="OFN1169" s="86"/>
      <c r="OFO1169" s="86"/>
      <c r="OFP1169" s="86"/>
      <c r="OFQ1169" s="86"/>
      <c r="OFR1169" s="86"/>
      <c r="OFS1169" s="86"/>
      <c r="OFT1169" s="86"/>
      <c r="OFU1169" s="86"/>
      <c r="OFV1169" s="86"/>
      <c r="OFW1169" s="86"/>
      <c r="OFX1169" s="86"/>
      <c r="OFY1169" s="86"/>
      <c r="OFZ1169" s="86"/>
      <c r="OGA1169" s="86"/>
      <c r="OGB1169" s="86"/>
      <c r="OGC1169" s="86"/>
      <c r="OGD1169" s="86"/>
      <c r="OGE1169" s="86"/>
      <c r="OGF1169" s="86"/>
      <c r="OGG1169" s="86"/>
      <c r="OGH1169" s="86"/>
      <c r="OGI1169" s="86"/>
      <c r="OGJ1169" s="86"/>
      <c r="OGK1169" s="86"/>
      <c r="OGL1169" s="86"/>
      <c r="OGM1169" s="86"/>
      <c r="OGN1169" s="86"/>
      <c r="OGO1169" s="86"/>
      <c r="OGP1169" s="86"/>
      <c r="OGQ1169" s="86"/>
      <c r="OGR1169" s="86"/>
      <c r="OGS1169" s="86"/>
      <c r="OGT1169" s="86"/>
      <c r="OGU1169" s="86"/>
      <c r="OGV1169" s="86"/>
      <c r="OGW1169" s="86"/>
      <c r="OGX1169" s="86"/>
      <c r="OGY1169" s="86"/>
      <c r="OGZ1169" s="86"/>
      <c r="OHA1169" s="86"/>
      <c r="OHB1169" s="86"/>
      <c r="OHC1169" s="86"/>
      <c r="OHD1169" s="86"/>
      <c r="OHE1169" s="86"/>
      <c r="OHF1169" s="86"/>
      <c r="OHG1169" s="86"/>
      <c r="OHH1169" s="86"/>
      <c r="OHI1169" s="86"/>
      <c r="OHJ1169" s="86"/>
      <c r="OHK1169" s="86"/>
      <c r="OHL1169" s="86"/>
      <c r="OHM1169" s="86"/>
      <c r="OHN1169" s="86"/>
      <c r="OHO1169" s="86"/>
      <c r="OHP1169" s="86"/>
      <c r="OHQ1169" s="86"/>
      <c r="OHR1169" s="86"/>
      <c r="OHS1169" s="86"/>
      <c r="OHT1169" s="86"/>
      <c r="OHU1169" s="86"/>
      <c r="OHV1169" s="86"/>
      <c r="OHW1169" s="86"/>
      <c r="OHX1169" s="86"/>
      <c r="OHY1169" s="86"/>
      <c r="OHZ1169" s="86"/>
      <c r="OIA1169" s="86"/>
      <c r="OIB1169" s="86"/>
      <c r="OIC1169" s="86"/>
      <c r="OID1169" s="86"/>
      <c r="OIE1169" s="86"/>
      <c r="OIF1169" s="86"/>
      <c r="OIG1169" s="86"/>
      <c r="OIH1169" s="86"/>
      <c r="OII1169" s="86"/>
      <c r="OIJ1169" s="86"/>
      <c r="OIK1169" s="86"/>
      <c r="OIL1169" s="86"/>
      <c r="OIM1169" s="86"/>
      <c r="OIN1169" s="86"/>
      <c r="OIO1169" s="86"/>
      <c r="OIP1169" s="86"/>
      <c r="OIQ1169" s="86"/>
      <c r="OIR1169" s="86"/>
      <c r="OIS1169" s="86"/>
      <c r="OIT1169" s="86"/>
      <c r="OIU1169" s="86"/>
      <c r="OIV1169" s="86"/>
      <c r="OIW1169" s="86"/>
      <c r="OIX1169" s="86"/>
      <c r="OIY1169" s="86"/>
      <c r="OIZ1169" s="86"/>
      <c r="OJA1169" s="86"/>
      <c r="OJB1169" s="86"/>
      <c r="OJC1169" s="86"/>
      <c r="OJD1169" s="86"/>
      <c r="OJE1169" s="86"/>
      <c r="OJF1169" s="86"/>
      <c r="OJG1169" s="86"/>
      <c r="OJH1169" s="86"/>
      <c r="OJI1169" s="86"/>
      <c r="OJJ1169" s="86"/>
      <c r="OJK1169" s="86"/>
      <c r="OJL1169" s="86"/>
      <c r="OJM1169" s="86"/>
      <c r="OJN1169" s="86"/>
      <c r="OJO1169" s="86"/>
      <c r="OJP1169" s="86"/>
      <c r="OJQ1169" s="86"/>
      <c r="OJR1169" s="86"/>
      <c r="OJS1169" s="86"/>
      <c r="OJT1169" s="86"/>
      <c r="OJU1169" s="86"/>
      <c r="OJV1169" s="86"/>
      <c r="OJW1169" s="86"/>
      <c r="OJX1169" s="86"/>
      <c r="OJY1169" s="86"/>
      <c r="OJZ1169" s="86"/>
      <c r="OKA1169" s="86"/>
      <c r="OKB1169" s="86"/>
      <c r="OKC1169" s="86"/>
      <c r="OKD1169" s="86"/>
      <c r="OKE1169" s="86"/>
      <c r="OKF1169" s="86"/>
      <c r="OKG1169" s="86"/>
      <c r="OKH1169" s="86"/>
      <c r="OKI1169" s="86"/>
      <c r="OKJ1169" s="86"/>
      <c r="OKK1169" s="86"/>
      <c r="OKL1169" s="86"/>
      <c r="OKM1169" s="86"/>
      <c r="OKN1169" s="86"/>
      <c r="OKO1169" s="86"/>
      <c r="OKP1169" s="86"/>
      <c r="OKQ1169" s="86"/>
      <c r="OKR1169" s="86"/>
      <c r="OKS1169" s="86"/>
      <c r="OKT1169" s="86"/>
      <c r="OKU1169" s="86"/>
      <c r="OKV1169" s="86"/>
      <c r="OKW1169" s="86"/>
      <c r="OKX1169" s="86"/>
      <c r="OKY1169" s="86"/>
      <c r="OKZ1169" s="86"/>
      <c r="OLA1169" s="86"/>
      <c r="OLB1169" s="86"/>
      <c r="OLC1169" s="86"/>
      <c r="OLD1169" s="86"/>
      <c r="OLE1169" s="86"/>
      <c r="OLF1169" s="86"/>
      <c r="OLG1169" s="86"/>
      <c r="OLH1169" s="86"/>
      <c r="OLI1169" s="86"/>
      <c r="OLJ1169" s="86"/>
      <c r="OLK1169" s="86"/>
      <c r="OLL1169" s="86"/>
      <c r="OLM1169" s="86"/>
      <c r="OLN1169" s="86"/>
      <c r="OLO1169" s="86"/>
      <c r="OLP1169" s="86"/>
      <c r="OLQ1169" s="86"/>
      <c r="OLR1169" s="86"/>
      <c r="OLS1169" s="86"/>
      <c r="OLT1169" s="86"/>
      <c r="OLU1169" s="86"/>
      <c r="OLV1169" s="86"/>
      <c r="OLW1169" s="86"/>
      <c r="OLX1169" s="86"/>
      <c r="OLY1169" s="86"/>
      <c r="OLZ1169" s="86"/>
      <c r="OMA1169" s="86"/>
      <c r="OMB1169" s="86"/>
      <c r="OMC1169" s="86"/>
      <c r="OMD1169" s="86"/>
      <c r="OME1169" s="86"/>
      <c r="OMF1169" s="86"/>
      <c r="OMG1169" s="86"/>
      <c r="OMH1169" s="86"/>
      <c r="OMI1169" s="86"/>
      <c r="OMJ1169" s="86"/>
      <c r="OMK1169" s="86"/>
      <c r="OML1169" s="86"/>
      <c r="OMM1169" s="86"/>
      <c r="OMN1169" s="86"/>
      <c r="OMO1169" s="86"/>
      <c r="OMP1169" s="86"/>
      <c r="OMQ1169" s="86"/>
      <c r="OMR1169" s="86"/>
      <c r="OMS1169" s="86"/>
      <c r="OMT1169" s="86"/>
      <c r="OMU1169" s="86"/>
      <c r="OMV1169" s="86"/>
      <c r="OMW1169" s="86"/>
      <c r="OMX1169" s="86"/>
      <c r="OMY1169" s="86"/>
      <c r="OMZ1169" s="86"/>
      <c r="ONA1169" s="86"/>
      <c r="ONB1169" s="86"/>
      <c r="ONC1169" s="86"/>
      <c r="OND1169" s="86"/>
      <c r="ONE1169" s="86"/>
      <c r="ONF1169" s="86"/>
      <c r="ONG1169" s="86"/>
      <c r="ONH1169" s="86"/>
      <c r="ONI1169" s="86"/>
      <c r="ONJ1169" s="86"/>
      <c r="ONK1169" s="86"/>
      <c r="ONL1169" s="86"/>
      <c r="ONM1169" s="86"/>
      <c r="ONN1169" s="86"/>
      <c r="ONO1169" s="86"/>
      <c r="ONP1169" s="86"/>
      <c r="ONQ1169" s="86"/>
      <c r="ONR1169" s="86"/>
      <c r="ONS1169" s="86"/>
      <c r="ONT1169" s="86"/>
      <c r="ONU1169" s="86"/>
      <c r="ONV1169" s="86"/>
      <c r="ONW1169" s="86"/>
      <c r="ONX1169" s="86"/>
      <c r="ONY1169" s="86"/>
      <c r="ONZ1169" s="86"/>
      <c r="OOA1169" s="86"/>
      <c r="OOB1169" s="86"/>
      <c r="OOC1169" s="86"/>
      <c r="OOD1169" s="86"/>
      <c r="OOE1169" s="86"/>
      <c r="OOF1169" s="86"/>
      <c r="OOG1169" s="86"/>
      <c r="OOH1169" s="86"/>
      <c r="OOI1169" s="86"/>
      <c r="OOJ1169" s="86"/>
      <c r="OOK1169" s="86"/>
      <c r="OOL1169" s="86"/>
      <c r="OOM1169" s="86"/>
      <c r="OON1169" s="86"/>
      <c r="OOO1169" s="86"/>
      <c r="OOP1169" s="86"/>
      <c r="OOQ1169" s="86"/>
      <c r="OOR1169" s="86"/>
      <c r="OOS1169" s="86"/>
      <c r="OOT1169" s="86"/>
      <c r="OOU1169" s="86"/>
      <c r="OOV1169" s="86"/>
      <c r="OOW1169" s="86"/>
      <c r="OOX1169" s="86"/>
      <c r="OOY1169" s="86"/>
      <c r="OOZ1169" s="86"/>
      <c r="OPA1169" s="86"/>
      <c r="OPB1169" s="86"/>
      <c r="OPC1169" s="86"/>
      <c r="OPD1169" s="86"/>
      <c r="OPE1169" s="86"/>
      <c r="OPF1169" s="86"/>
      <c r="OPG1169" s="86"/>
      <c r="OPH1169" s="86"/>
      <c r="OPI1169" s="86"/>
      <c r="OPJ1169" s="86"/>
      <c r="OPK1169" s="86"/>
      <c r="OPL1169" s="86"/>
      <c r="OPM1169" s="86"/>
      <c r="OPN1169" s="86"/>
      <c r="OPO1169" s="86"/>
      <c r="OPP1169" s="86"/>
      <c r="OPQ1169" s="86"/>
      <c r="OPR1169" s="86"/>
      <c r="OPS1169" s="86"/>
      <c r="OPT1169" s="86"/>
      <c r="OPU1169" s="86"/>
      <c r="OPV1169" s="86"/>
      <c r="OPW1169" s="86"/>
      <c r="OPX1169" s="86"/>
      <c r="OPY1169" s="86"/>
      <c r="OPZ1169" s="86"/>
      <c r="OQA1169" s="86"/>
      <c r="OQB1169" s="86"/>
      <c r="OQC1169" s="86"/>
      <c r="OQD1169" s="86"/>
      <c r="OQE1169" s="86"/>
      <c r="OQF1169" s="86"/>
      <c r="OQG1169" s="86"/>
      <c r="OQH1169" s="86"/>
      <c r="OQI1169" s="86"/>
      <c r="OQJ1169" s="86"/>
      <c r="OQK1169" s="86"/>
      <c r="OQL1169" s="86"/>
      <c r="OQM1169" s="86"/>
      <c r="OQN1169" s="86"/>
      <c r="OQO1169" s="86"/>
      <c r="OQP1169" s="86"/>
      <c r="OQQ1169" s="86"/>
      <c r="OQR1169" s="86"/>
      <c r="OQS1169" s="86"/>
      <c r="OQT1169" s="86"/>
      <c r="OQU1169" s="86"/>
      <c r="OQV1169" s="86"/>
      <c r="OQW1169" s="86"/>
      <c r="OQX1169" s="86"/>
      <c r="OQY1169" s="86"/>
      <c r="OQZ1169" s="86"/>
      <c r="ORA1169" s="86"/>
      <c r="ORB1169" s="86"/>
      <c r="ORC1169" s="86"/>
      <c r="ORD1169" s="86"/>
      <c r="ORE1169" s="86"/>
      <c r="ORF1169" s="86"/>
      <c r="ORG1169" s="86"/>
      <c r="ORH1169" s="86"/>
      <c r="ORI1169" s="86"/>
      <c r="ORJ1169" s="86"/>
      <c r="ORK1169" s="86"/>
      <c r="ORL1169" s="86"/>
      <c r="ORM1169" s="86"/>
      <c r="ORN1169" s="86"/>
      <c r="ORO1169" s="86"/>
      <c r="ORP1169" s="86"/>
      <c r="ORQ1169" s="86"/>
      <c r="ORR1169" s="86"/>
      <c r="ORS1169" s="86"/>
      <c r="ORT1169" s="86"/>
      <c r="ORU1169" s="86"/>
      <c r="ORV1169" s="86"/>
      <c r="ORW1169" s="86"/>
      <c r="ORX1169" s="86"/>
      <c r="ORY1169" s="86"/>
      <c r="ORZ1169" s="86"/>
      <c r="OSA1169" s="86"/>
      <c r="OSB1169" s="86"/>
      <c r="OSC1169" s="86"/>
      <c r="OSD1169" s="86"/>
      <c r="OSE1169" s="86"/>
      <c r="OSF1169" s="86"/>
      <c r="OSG1169" s="86"/>
      <c r="OSH1169" s="86"/>
      <c r="OSI1169" s="86"/>
      <c r="OSJ1169" s="86"/>
      <c r="OSK1169" s="86"/>
      <c r="OSL1169" s="86"/>
      <c r="OSM1169" s="86"/>
      <c r="OSN1169" s="86"/>
      <c r="OSO1169" s="86"/>
      <c r="OSP1169" s="86"/>
      <c r="OSQ1169" s="86"/>
      <c r="OSR1169" s="86"/>
      <c r="OSS1169" s="86"/>
      <c r="OST1169" s="86"/>
      <c r="OSU1169" s="86"/>
      <c r="OSV1169" s="86"/>
      <c r="OSW1169" s="86"/>
      <c r="OSX1169" s="86"/>
      <c r="OSY1169" s="86"/>
      <c r="OSZ1169" s="86"/>
      <c r="OTA1169" s="86"/>
      <c r="OTB1169" s="86"/>
      <c r="OTC1169" s="86"/>
      <c r="OTD1169" s="86"/>
      <c r="OTE1169" s="86"/>
      <c r="OTF1169" s="86"/>
      <c r="OTG1169" s="86"/>
      <c r="OTH1169" s="86"/>
      <c r="OTI1169" s="86"/>
      <c r="OTJ1169" s="86"/>
      <c r="OTK1169" s="86"/>
      <c r="OTL1169" s="86"/>
      <c r="OTM1169" s="86"/>
      <c r="OTN1169" s="86"/>
      <c r="OTO1169" s="86"/>
      <c r="OTP1169" s="86"/>
      <c r="OTQ1169" s="86"/>
      <c r="OTR1169" s="86"/>
      <c r="OTS1169" s="86"/>
      <c r="OTT1169" s="86"/>
      <c r="OTU1169" s="86"/>
      <c r="OTV1169" s="86"/>
      <c r="OTW1169" s="86"/>
      <c r="OTX1169" s="86"/>
      <c r="OTY1169" s="86"/>
      <c r="OTZ1169" s="86"/>
      <c r="OUA1169" s="86"/>
      <c r="OUB1169" s="86"/>
      <c r="OUC1169" s="86"/>
      <c r="OUD1169" s="86"/>
      <c r="OUE1169" s="86"/>
      <c r="OUF1169" s="86"/>
      <c r="OUG1169" s="86"/>
      <c r="OUH1169" s="86"/>
      <c r="OUI1169" s="86"/>
      <c r="OUJ1169" s="86"/>
      <c r="OUK1169" s="86"/>
      <c r="OUL1169" s="86"/>
      <c r="OUM1169" s="86"/>
      <c r="OUN1169" s="86"/>
      <c r="OUO1169" s="86"/>
      <c r="OUP1169" s="86"/>
      <c r="OUQ1169" s="86"/>
      <c r="OUR1169" s="86"/>
      <c r="OUS1169" s="86"/>
      <c r="OUT1169" s="86"/>
      <c r="OUU1169" s="86"/>
      <c r="OUV1169" s="86"/>
      <c r="OUW1169" s="86"/>
      <c r="OUX1169" s="86"/>
      <c r="OUY1169" s="86"/>
      <c r="OUZ1169" s="86"/>
      <c r="OVA1169" s="86"/>
      <c r="OVB1169" s="86"/>
      <c r="OVC1169" s="86"/>
      <c r="OVD1169" s="86"/>
      <c r="OVE1169" s="86"/>
      <c r="OVF1169" s="86"/>
      <c r="OVG1169" s="86"/>
      <c r="OVH1169" s="86"/>
      <c r="OVI1169" s="86"/>
      <c r="OVJ1169" s="86"/>
      <c r="OVK1169" s="86"/>
      <c r="OVL1169" s="86"/>
      <c r="OVM1169" s="86"/>
      <c r="OVN1169" s="86"/>
      <c r="OVO1169" s="86"/>
      <c r="OVP1169" s="86"/>
      <c r="OVQ1169" s="86"/>
      <c r="OVR1169" s="86"/>
      <c r="OVS1169" s="86"/>
      <c r="OVT1169" s="86"/>
      <c r="OVU1169" s="86"/>
      <c r="OVV1169" s="86"/>
      <c r="OVW1169" s="86"/>
      <c r="OVX1169" s="86"/>
      <c r="OVY1169" s="86"/>
      <c r="OVZ1169" s="86"/>
      <c r="OWA1169" s="86"/>
      <c r="OWB1169" s="86"/>
      <c r="OWC1169" s="86"/>
      <c r="OWD1169" s="86"/>
      <c r="OWE1169" s="86"/>
      <c r="OWF1169" s="86"/>
      <c r="OWG1169" s="86"/>
      <c r="OWH1169" s="86"/>
      <c r="OWI1169" s="86"/>
      <c r="OWJ1169" s="86"/>
      <c r="OWK1169" s="86"/>
      <c r="OWL1169" s="86"/>
      <c r="OWM1169" s="86"/>
      <c r="OWN1169" s="86"/>
      <c r="OWO1169" s="86"/>
      <c r="OWP1169" s="86"/>
      <c r="OWQ1169" s="86"/>
      <c r="OWR1169" s="86"/>
      <c r="OWS1169" s="86"/>
      <c r="OWT1169" s="86"/>
      <c r="OWU1169" s="86"/>
      <c r="OWV1169" s="86"/>
      <c r="OWW1169" s="86"/>
      <c r="OWX1169" s="86"/>
      <c r="OWY1169" s="86"/>
      <c r="OWZ1169" s="86"/>
      <c r="OXA1169" s="86"/>
      <c r="OXB1169" s="86"/>
      <c r="OXC1169" s="86"/>
      <c r="OXD1169" s="86"/>
      <c r="OXE1169" s="86"/>
      <c r="OXF1169" s="86"/>
      <c r="OXG1169" s="86"/>
      <c r="OXH1169" s="86"/>
      <c r="OXI1169" s="86"/>
      <c r="OXJ1169" s="86"/>
      <c r="OXK1169" s="86"/>
      <c r="OXL1169" s="86"/>
      <c r="OXM1169" s="86"/>
      <c r="OXN1169" s="86"/>
      <c r="OXO1169" s="86"/>
      <c r="OXP1169" s="86"/>
      <c r="OXQ1169" s="86"/>
      <c r="OXR1169" s="86"/>
      <c r="OXS1169" s="86"/>
      <c r="OXT1169" s="86"/>
      <c r="OXU1169" s="86"/>
      <c r="OXV1169" s="86"/>
      <c r="OXW1169" s="86"/>
      <c r="OXX1169" s="86"/>
      <c r="OXY1169" s="86"/>
      <c r="OXZ1169" s="86"/>
      <c r="OYA1169" s="86"/>
      <c r="OYB1169" s="86"/>
      <c r="OYC1169" s="86"/>
      <c r="OYD1169" s="86"/>
      <c r="OYE1169" s="86"/>
      <c r="OYF1169" s="86"/>
      <c r="OYG1169" s="86"/>
      <c r="OYH1169" s="86"/>
      <c r="OYI1169" s="86"/>
      <c r="OYJ1169" s="86"/>
      <c r="OYK1169" s="86"/>
      <c r="OYL1169" s="86"/>
      <c r="OYM1169" s="86"/>
      <c r="OYN1169" s="86"/>
      <c r="OYO1169" s="86"/>
      <c r="OYP1169" s="86"/>
      <c r="OYQ1169" s="86"/>
      <c r="OYR1169" s="86"/>
      <c r="OYS1169" s="86"/>
      <c r="OYT1169" s="86"/>
      <c r="OYU1169" s="86"/>
      <c r="OYV1169" s="86"/>
      <c r="OYW1169" s="86"/>
      <c r="OYX1169" s="86"/>
      <c r="OYY1169" s="86"/>
      <c r="OYZ1169" s="86"/>
      <c r="OZA1169" s="86"/>
      <c r="OZB1169" s="86"/>
      <c r="OZC1169" s="86"/>
      <c r="OZD1169" s="86"/>
      <c r="OZE1169" s="86"/>
      <c r="OZF1169" s="86"/>
      <c r="OZG1169" s="86"/>
      <c r="OZH1169" s="86"/>
      <c r="OZI1169" s="86"/>
      <c r="OZJ1169" s="86"/>
      <c r="OZK1169" s="86"/>
      <c r="OZL1169" s="86"/>
      <c r="OZM1169" s="86"/>
      <c r="OZN1169" s="86"/>
      <c r="OZO1169" s="86"/>
      <c r="OZP1169" s="86"/>
      <c r="OZQ1169" s="86"/>
      <c r="OZR1169" s="86"/>
      <c r="OZS1169" s="86"/>
      <c r="OZT1169" s="86"/>
      <c r="OZU1169" s="86"/>
      <c r="OZV1169" s="86"/>
      <c r="OZW1169" s="86"/>
      <c r="OZX1169" s="86"/>
      <c r="OZY1169" s="86"/>
      <c r="OZZ1169" s="86"/>
      <c r="PAA1169" s="86"/>
      <c r="PAB1169" s="86"/>
      <c r="PAC1169" s="86"/>
      <c r="PAD1169" s="86"/>
      <c r="PAE1169" s="86"/>
      <c r="PAF1169" s="86"/>
      <c r="PAG1169" s="86"/>
      <c r="PAH1169" s="86"/>
      <c r="PAI1169" s="86"/>
      <c r="PAJ1169" s="86"/>
      <c r="PAK1169" s="86"/>
      <c r="PAL1169" s="86"/>
      <c r="PAM1169" s="86"/>
      <c r="PAN1169" s="86"/>
      <c r="PAO1169" s="86"/>
      <c r="PAP1169" s="86"/>
      <c r="PAQ1169" s="86"/>
      <c r="PAR1169" s="86"/>
      <c r="PAS1169" s="86"/>
      <c r="PAT1169" s="86"/>
      <c r="PAU1169" s="86"/>
      <c r="PAV1169" s="86"/>
      <c r="PAW1169" s="86"/>
      <c r="PAX1169" s="86"/>
      <c r="PAY1169" s="86"/>
      <c r="PAZ1169" s="86"/>
      <c r="PBA1169" s="86"/>
      <c r="PBB1169" s="86"/>
      <c r="PBC1169" s="86"/>
      <c r="PBD1169" s="86"/>
      <c r="PBE1169" s="86"/>
      <c r="PBF1169" s="86"/>
      <c r="PBG1169" s="86"/>
      <c r="PBH1169" s="86"/>
      <c r="PBI1169" s="86"/>
      <c r="PBJ1169" s="86"/>
      <c r="PBK1169" s="86"/>
      <c r="PBL1169" s="86"/>
      <c r="PBM1169" s="86"/>
      <c r="PBN1169" s="86"/>
      <c r="PBO1169" s="86"/>
      <c r="PBP1169" s="86"/>
      <c r="PBQ1169" s="86"/>
      <c r="PBR1169" s="86"/>
      <c r="PBS1169" s="86"/>
      <c r="PBT1169" s="86"/>
      <c r="PBU1169" s="86"/>
      <c r="PBV1169" s="86"/>
      <c r="PBW1169" s="86"/>
      <c r="PBX1169" s="86"/>
      <c r="PBY1169" s="86"/>
      <c r="PBZ1169" s="86"/>
      <c r="PCA1169" s="86"/>
      <c r="PCB1169" s="86"/>
      <c r="PCC1169" s="86"/>
      <c r="PCD1169" s="86"/>
      <c r="PCE1169" s="86"/>
      <c r="PCF1169" s="86"/>
      <c r="PCG1169" s="86"/>
      <c r="PCH1169" s="86"/>
      <c r="PCI1169" s="86"/>
      <c r="PCJ1169" s="86"/>
      <c r="PCK1169" s="86"/>
      <c r="PCL1169" s="86"/>
      <c r="PCM1169" s="86"/>
      <c r="PCN1169" s="86"/>
      <c r="PCO1169" s="86"/>
      <c r="PCP1169" s="86"/>
      <c r="PCQ1169" s="86"/>
      <c r="PCR1169" s="86"/>
      <c r="PCS1169" s="86"/>
      <c r="PCT1169" s="86"/>
      <c r="PCU1169" s="86"/>
      <c r="PCV1169" s="86"/>
      <c r="PCW1169" s="86"/>
      <c r="PCX1169" s="86"/>
      <c r="PCY1169" s="86"/>
      <c r="PCZ1169" s="86"/>
      <c r="PDA1169" s="86"/>
      <c r="PDB1169" s="86"/>
      <c r="PDC1169" s="86"/>
      <c r="PDD1169" s="86"/>
      <c r="PDE1169" s="86"/>
      <c r="PDF1169" s="86"/>
      <c r="PDG1169" s="86"/>
      <c r="PDH1169" s="86"/>
      <c r="PDI1169" s="86"/>
      <c r="PDJ1169" s="86"/>
      <c r="PDK1169" s="86"/>
      <c r="PDL1169" s="86"/>
      <c r="PDM1169" s="86"/>
      <c r="PDN1169" s="86"/>
      <c r="PDO1169" s="86"/>
      <c r="PDP1169" s="86"/>
      <c r="PDQ1169" s="86"/>
      <c r="PDR1169" s="86"/>
      <c r="PDS1169" s="86"/>
      <c r="PDT1169" s="86"/>
      <c r="PDU1169" s="86"/>
      <c r="PDV1169" s="86"/>
      <c r="PDW1169" s="86"/>
      <c r="PDX1169" s="86"/>
      <c r="PDY1169" s="86"/>
      <c r="PDZ1169" s="86"/>
      <c r="PEA1169" s="86"/>
      <c r="PEB1169" s="86"/>
      <c r="PEC1169" s="86"/>
      <c r="PED1169" s="86"/>
      <c r="PEE1169" s="86"/>
      <c r="PEF1169" s="86"/>
      <c r="PEG1169" s="86"/>
      <c r="PEH1169" s="86"/>
      <c r="PEI1169" s="86"/>
      <c r="PEJ1169" s="86"/>
      <c r="PEK1169" s="86"/>
      <c r="PEL1169" s="86"/>
      <c r="PEM1169" s="86"/>
      <c r="PEN1169" s="86"/>
      <c r="PEO1169" s="86"/>
      <c r="PEP1169" s="86"/>
      <c r="PEQ1169" s="86"/>
      <c r="PER1169" s="86"/>
      <c r="PES1169" s="86"/>
      <c r="PET1169" s="86"/>
      <c r="PEU1169" s="86"/>
      <c r="PEV1169" s="86"/>
      <c r="PEW1169" s="86"/>
      <c r="PEX1169" s="86"/>
      <c r="PEY1169" s="86"/>
      <c r="PEZ1169" s="86"/>
      <c r="PFA1169" s="86"/>
      <c r="PFB1169" s="86"/>
      <c r="PFC1169" s="86"/>
      <c r="PFD1169" s="86"/>
      <c r="PFE1169" s="86"/>
      <c r="PFF1169" s="86"/>
      <c r="PFG1169" s="86"/>
      <c r="PFH1169" s="86"/>
      <c r="PFI1169" s="86"/>
      <c r="PFJ1169" s="86"/>
      <c r="PFK1169" s="86"/>
      <c r="PFL1169" s="86"/>
      <c r="PFM1169" s="86"/>
      <c r="PFN1169" s="86"/>
      <c r="PFO1169" s="86"/>
      <c r="PFP1169" s="86"/>
      <c r="PFQ1169" s="86"/>
      <c r="PFR1169" s="86"/>
      <c r="PFS1169" s="86"/>
      <c r="PFT1169" s="86"/>
      <c r="PFU1169" s="86"/>
      <c r="PFV1169" s="86"/>
      <c r="PFW1169" s="86"/>
      <c r="PFX1169" s="86"/>
      <c r="PFY1169" s="86"/>
      <c r="PFZ1169" s="86"/>
      <c r="PGA1169" s="86"/>
      <c r="PGB1169" s="86"/>
      <c r="PGC1169" s="86"/>
      <c r="PGD1169" s="86"/>
      <c r="PGE1169" s="86"/>
      <c r="PGF1169" s="86"/>
      <c r="PGG1169" s="86"/>
      <c r="PGH1169" s="86"/>
      <c r="PGI1169" s="86"/>
      <c r="PGJ1169" s="86"/>
      <c r="PGK1169" s="86"/>
      <c r="PGL1169" s="86"/>
      <c r="PGM1169" s="86"/>
      <c r="PGN1169" s="86"/>
      <c r="PGO1169" s="86"/>
      <c r="PGP1169" s="86"/>
      <c r="PGQ1169" s="86"/>
      <c r="PGR1169" s="86"/>
      <c r="PGS1169" s="86"/>
      <c r="PGT1169" s="86"/>
      <c r="PGU1169" s="86"/>
      <c r="PGV1169" s="86"/>
      <c r="PGW1169" s="86"/>
      <c r="PGX1169" s="86"/>
      <c r="PGY1169" s="86"/>
      <c r="PGZ1169" s="86"/>
      <c r="PHA1169" s="86"/>
      <c r="PHB1169" s="86"/>
      <c r="PHC1169" s="86"/>
      <c r="PHD1169" s="86"/>
      <c r="PHE1169" s="86"/>
      <c r="PHF1169" s="86"/>
      <c r="PHG1169" s="86"/>
      <c r="PHH1169" s="86"/>
      <c r="PHI1169" s="86"/>
      <c r="PHJ1169" s="86"/>
      <c r="PHK1169" s="86"/>
      <c r="PHL1169" s="86"/>
      <c r="PHM1169" s="86"/>
      <c r="PHN1169" s="86"/>
      <c r="PHO1169" s="86"/>
      <c r="PHP1169" s="86"/>
      <c r="PHQ1169" s="86"/>
      <c r="PHR1169" s="86"/>
      <c r="PHS1169" s="86"/>
      <c r="PHT1169" s="86"/>
      <c r="PHU1169" s="86"/>
      <c r="PHV1169" s="86"/>
      <c r="PHW1169" s="86"/>
      <c r="PHX1169" s="86"/>
      <c r="PHY1169" s="86"/>
      <c r="PHZ1169" s="86"/>
      <c r="PIA1169" s="86"/>
      <c r="PIB1169" s="86"/>
      <c r="PIC1169" s="86"/>
      <c r="PID1169" s="86"/>
      <c r="PIE1169" s="86"/>
      <c r="PIF1169" s="86"/>
      <c r="PIG1169" s="86"/>
      <c r="PIH1169" s="86"/>
      <c r="PII1169" s="86"/>
      <c r="PIJ1169" s="86"/>
      <c r="PIK1169" s="86"/>
      <c r="PIL1169" s="86"/>
      <c r="PIM1169" s="86"/>
      <c r="PIN1169" s="86"/>
      <c r="PIO1169" s="86"/>
      <c r="PIP1169" s="86"/>
      <c r="PIQ1169" s="86"/>
      <c r="PIR1169" s="86"/>
      <c r="PIS1169" s="86"/>
      <c r="PIT1169" s="86"/>
      <c r="PIU1169" s="86"/>
      <c r="PIV1169" s="86"/>
      <c r="PIW1169" s="86"/>
      <c r="PIX1169" s="86"/>
      <c r="PIY1169" s="86"/>
      <c r="PIZ1169" s="86"/>
      <c r="PJA1169" s="86"/>
      <c r="PJB1169" s="86"/>
      <c r="PJC1169" s="86"/>
      <c r="PJD1169" s="86"/>
      <c r="PJE1169" s="86"/>
      <c r="PJF1169" s="86"/>
      <c r="PJG1169" s="86"/>
      <c r="PJH1169" s="86"/>
      <c r="PJI1169" s="86"/>
      <c r="PJJ1169" s="86"/>
      <c r="PJK1169" s="86"/>
      <c r="PJL1169" s="86"/>
      <c r="PJM1169" s="86"/>
      <c r="PJN1169" s="86"/>
      <c r="PJO1169" s="86"/>
      <c r="PJP1169" s="86"/>
      <c r="PJQ1169" s="86"/>
      <c r="PJR1169" s="86"/>
      <c r="PJS1169" s="86"/>
      <c r="PJT1169" s="86"/>
      <c r="PJU1169" s="86"/>
      <c r="PJV1169" s="86"/>
      <c r="PJW1169" s="86"/>
      <c r="PJX1169" s="86"/>
      <c r="PJY1169" s="86"/>
      <c r="PJZ1169" s="86"/>
      <c r="PKA1169" s="86"/>
      <c r="PKB1169" s="86"/>
      <c r="PKC1169" s="86"/>
      <c r="PKD1169" s="86"/>
      <c r="PKE1169" s="86"/>
      <c r="PKF1169" s="86"/>
      <c r="PKG1169" s="86"/>
      <c r="PKH1169" s="86"/>
      <c r="PKI1169" s="86"/>
      <c r="PKJ1169" s="86"/>
      <c r="PKK1169" s="86"/>
      <c r="PKL1169" s="86"/>
      <c r="PKM1169" s="86"/>
      <c r="PKN1169" s="86"/>
      <c r="PKO1169" s="86"/>
      <c r="PKP1169" s="86"/>
      <c r="PKQ1169" s="86"/>
      <c r="PKR1169" s="86"/>
      <c r="PKS1169" s="86"/>
      <c r="PKT1169" s="86"/>
      <c r="PKU1169" s="86"/>
      <c r="PKV1169" s="86"/>
      <c r="PKW1169" s="86"/>
      <c r="PKX1169" s="86"/>
      <c r="PKY1169" s="86"/>
      <c r="PKZ1169" s="86"/>
      <c r="PLA1169" s="86"/>
      <c r="PLB1169" s="86"/>
      <c r="PLC1169" s="86"/>
      <c r="PLD1169" s="86"/>
      <c r="PLE1169" s="86"/>
      <c r="PLF1169" s="86"/>
      <c r="PLG1169" s="86"/>
      <c r="PLH1169" s="86"/>
      <c r="PLI1169" s="86"/>
      <c r="PLJ1169" s="86"/>
      <c r="PLK1169" s="86"/>
      <c r="PLL1169" s="86"/>
      <c r="PLM1169" s="86"/>
      <c r="PLN1169" s="86"/>
      <c r="PLO1169" s="86"/>
      <c r="PLP1169" s="86"/>
      <c r="PLQ1169" s="86"/>
      <c r="PLR1169" s="86"/>
      <c r="PLS1169" s="86"/>
      <c r="PLT1169" s="86"/>
      <c r="PLU1169" s="86"/>
      <c r="PLV1169" s="86"/>
      <c r="PLW1169" s="86"/>
      <c r="PLX1169" s="86"/>
      <c r="PLY1169" s="86"/>
      <c r="PLZ1169" s="86"/>
      <c r="PMA1169" s="86"/>
      <c r="PMB1169" s="86"/>
      <c r="PMC1169" s="86"/>
      <c r="PMD1169" s="86"/>
      <c r="PME1169" s="86"/>
      <c r="PMF1169" s="86"/>
      <c r="PMG1169" s="86"/>
      <c r="PMH1169" s="86"/>
      <c r="PMI1169" s="86"/>
      <c r="PMJ1169" s="86"/>
      <c r="PMK1169" s="86"/>
      <c r="PML1169" s="86"/>
      <c r="PMM1169" s="86"/>
      <c r="PMN1169" s="86"/>
      <c r="PMO1169" s="86"/>
      <c r="PMP1169" s="86"/>
      <c r="PMQ1169" s="86"/>
      <c r="PMR1169" s="86"/>
      <c r="PMS1169" s="86"/>
      <c r="PMT1169" s="86"/>
      <c r="PMU1169" s="86"/>
      <c r="PMV1169" s="86"/>
      <c r="PMW1169" s="86"/>
      <c r="PMX1169" s="86"/>
      <c r="PMY1169" s="86"/>
      <c r="PMZ1169" s="86"/>
      <c r="PNA1169" s="86"/>
      <c r="PNB1169" s="86"/>
      <c r="PNC1169" s="86"/>
      <c r="PND1169" s="86"/>
      <c r="PNE1169" s="86"/>
      <c r="PNF1169" s="86"/>
      <c r="PNG1169" s="86"/>
      <c r="PNH1169" s="86"/>
      <c r="PNI1169" s="86"/>
      <c r="PNJ1169" s="86"/>
      <c r="PNK1169" s="86"/>
      <c r="PNL1169" s="86"/>
      <c r="PNM1169" s="86"/>
      <c r="PNN1169" s="86"/>
      <c r="PNO1169" s="86"/>
      <c r="PNP1169" s="86"/>
      <c r="PNQ1169" s="86"/>
      <c r="PNR1169" s="86"/>
      <c r="PNS1169" s="86"/>
      <c r="PNT1169" s="86"/>
      <c r="PNU1169" s="86"/>
      <c r="PNV1169" s="86"/>
      <c r="PNW1169" s="86"/>
      <c r="PNX1169" s="86"/>
      <c r="PNY1169" s="86"/>
      <c r="PNZ1169" s="86"/>
      <c r="POA1169" s="86"/>
      <c r="POB1169" s="86"/>
      <c r="POC1169" s="86"/>
      <c r="POD1169" s="86"/>
      <c r="POE1169" s="86"/>
      <c r="POF1169" s="86"/>
      <c r="POG1169" s="86"/>
      <c r="POH1169" s="86"/>
      <c r="POI1169" s="86"/>
      <c r="POJ1169" s="86"/>
      <c r="POK1169" s="86"/>
      <c r="POL1169" s="86"/>
      <c r="POM1169" s="86"/>
      <c r="PON1169" s="86"/>
      <c r="POO1169" s="86"/>
      <c r="POP1169" s="86"/>
      <c r="POQ1169" s="86"/>
      <c r="POR1169" s="86"/>
      <c r="POS1169" s="86"/>
      <c r="POT1169" s="86"/>
      <c r="POU1169" s="86"/>
      <c r="POV1169" s="86"/>
      <c r="POW1169" s="86"/>
      <c r="POX1169" s="86"/>
      <c r="POY1169" s="86"/>
      <c r="POZ1169" s="86"/>
      <c r="PPA1169" s="86"/>
      <c r="PPB1169" s="86"/>
      <c r="PPC1169" s="86"/>
      <c r="PPD1169" s="86"/>
      <c r="PPE1169" s="86"/>
      <c r="PPF1169" s="86"/>
      <c r="PPG1169" s="86"/>
      <c r="PPH1169" s="86"/>
      <c r="PPI1169" s="86"/>
      <c r="PPJ1169" s="86"/>
      <c r="PPK1169" s="86"/>
      <c r="PPL1169" s="86"/>
      <c r="PPM1169" s="86"/>
      <c r="PPN1169" s="86"/>
      <c r="PPO1169" s="86"/>
      <c r="PPP1169" s="86"/>
      <c r="PPQ1169" s="86"/>
      <c r="PPR1169" s="86"/>
      <c r="PPS1169" s="86"/>
      <c r="PPT1169" s="86"/>
      <c r="PPU1169" s="86"/>
      <c r="PPV1169" s="86"/>
      <c r="PPW1169" s="86"/>
      <c r="PPX1169" s="86"/>
      <c r="PPY1169" s="86"/>
      <c r="PPZ1169" s="86"/>
      <c r="PQA1169" s="86"/>
      <c r="PQB1169" s="86"/>
      <c r="PQC1169" s="86"/>
      <c r="PQD1169" s="86"/>
      <c r="PQE1169" s="86"/>
      <c r="PQF1169" s="86"/>
      <c r="PQG1169" s="86"/>
      <c r="PQH1169" s="86"/>
      <c r="PQI1169" s="86"/>
      <c r="PQJ1169" s="86"/>
      <c r="PQK1169" s="86"/>
      <c r="PQL1169" s="86"/>
      <c r="PQM1169" s="86"/>
      <c r="PQN1169" s="86"/>
      <c r="PQO1169" s="86"/>
      <c r="PQP1169" s="86"/>
      <c r="PQQ1169" s="86"/>
      <c r="PQR1169" s="86"/>
      <c r="PQS1169" s="86"/>
      <c r="PQT1169" s="86"/>
      <c r="PQU1169" s="86"/>
      <c r="PQV1169" s="86"/>
      <c r="PQW1169" s="86"/>
      <c r="PQX1169" s="86"/>
      <c r="PQY1169" s="86"/>
      <c r="PQZ1169" s="86"/>
      <c r="PRA1169" s="86"/>
      <c r="PRB1169" s="86"/>
      <c r="PRC1169" s="86"/>
      <c r="PRD1169" s="86"/>
      <c r="PRE1169" s="86"/>
      <c r="PRF1169" s="86"/>
      <c r="PRG1169" s="86"/>
      <c r="PRH1169" s="86"/>
      <c r="PRI1169" s="86"/>
      <c r="PRJ1169" s="86"/>
      <c r="PRK1169" s="86"/>
      <c r="PRL1169" s="86"/>
      <c r="PRM1169" s="86"/>
      <c r="PRN1169" s="86"/>
      <c r="PRO1169" s="86"/>
      <c r="PRP1169" s="86"/>
      <c r="PRQ1169" s="86"/>
      <c r="PRR1169" s="86"/>
      <c r="PRS1169" s="86"/>
      <c r="PRT1169" s="86"/>
      <c r="PRU1169" s="86"/>
      <c r="PRV1169" s="86"/>
      <c r="PRW1169" s="86"/>
      <c r="PRX1169" s="86"/>
      <c r="PRY1169" s="86"/>
      <c r="PRZ1169" s="86"/>
      <c r="PSA1169" s="86"/>
      <c r="PSB1169" s="86"/>
      <c r="PSC1169" s="86"/>
      <c r="PSD1169" s="86"/>
      <c r="PSE1169" s="86"/>
      <c r="PSF1169" s="86"/>
      <c r="PSG1169" s="86"/>
      <c r="PSH1169" s="86"/>
      <c r="PSI1169" s="86"/>
      <c r="PSJ1169" s="86"/>
      <c r="PSK1169" s="86"/>
      <c r="PSL1169" s="86"/>
      <c r="PSM1169" s="86"/>
      <c r="PSN1169" s="86"/>
      <c r="PSO1169" s="86"/>
      <c r="PSP1169" s="86"/>
      <c r="PSQ1169" s="86"/>
      <c r="PSR1169" s="86"/>
      <c r="PSS1169" s="86"/>
      <c r="PST1169" s="86"/>
      <c r="PSU1169" s="86"/>
      <c r="PSV1169" s="86"/>
      <c r="PSW1169" s="86"/>
      <c r="PSX1169" s="86"/>
      <c r="PSY1169" s="86"/>
      <c r="PSZ1169" s="86"/>
      <c r="PTA1169" s="86"/>
      <c r="PTB1169" s="86"/>
      <c r="PTC1169" s="86"/>
      <c r="PTD1169" s="86"/>
      <c r="PTE1169" s="86"/>
      <c r="PTF1169" s="86"/>
      <c r="PTG1169" s="86"/>
      <c r="PTH1169" s="86"/>
      <c r="PTI1169" s="86"/>
      <c r="PTJ1169" s="86"/>
      <c r="PTK1169" s="86"/>
      <c r="PTL1169" s="86"/>
      <c r="PTM1169" s="86"/>
      <c r="PTN1169" s="86"/>
      <c r="PTO1169" s="86"/>
      <c r="PTP1169" s="86"/>
      <c r="PTQ1169" s="86"/>
      <c r="PTR1169" s="86"/>
      <c r="PTS1169" s="86"/>
      <c r="PTT1169" s="86"/>
      <c r="PTU1169" s="86"/>
      <c r="PTV1169" s="86"/>
      <c r="PTW1169" s="86"/>
      <c r="PTX1169" s="86"/>
      <c r="PTY1169" s="86"/>
      <c r="PTZ1169" s="86"/>
      <c r="PUA1169" s="86"/>
      <c r="PUB1169" s="86"/>
      <c r="PUC1169" s="86"/>
      <c r="PUD1169" s="86"/>
      <c r="PUE1169" s="86"/>
      <c r="PUF1169" s="86"/>
      <c r="PUG1169" s="86"/>
      <c r="PUH1169" s="86"/>
      <c r="PUI1169" s="86"/>
      <c r="PUJ1169" s="86"/>
      <c r="PUK1169" s="86"/>
      <c r="PUL1169" s="86"/>
      <c r="PUM1169" s="86"/>
      <c r="PUN1169" s="86"/>
      <c r="PUO1169" s="86"/>
      <c r="PUP1169" s="86"/>
      <c r="PUQ1169" s="86"/>
      <c r="PUR1169" s="86"/>
      <c r="PUS1169" s="86"/>
      <c r="PUT1169" s="86"/>
      <c r="PUU1169" s="86"/>
      <c r="PUV1169" s="86"/>
      <c r="PUW1169" s="86"/>
      <c r="PUX1169" s="86"/>
      <c r="PUY1169" s="86"/>
      <c r="PUZ1169" s="86"/>
      <c r="PVA1169" s="86"/>
      <c r="PVB1169" s="86"/>
      <c r="PVC1169" s="86"/>
      <c r="PVD1169" s="86"/>
      <c r="PVE1169" s="86"/>
      <c r="PVF1169" s="86"/>
      <c r="PVG1169" s="86"/>
      <c r="PVH1169" s="86"/>
      <c r="PVI1169" s="86"/>
      <c r="PVJ1169" s="86"/>
      <c r="PVK1169" s="86"/>
      <c r="PVL1169" s="86"/>
      <c r="PVM1169" s="86"/>
      <c r="PVN1169" s="86"/>
      <c r="PVO1169" s="86"/>
      <c r="PVP1169" s="86"/>
      <c r="PVQ1169" s="86"/>
      <c r="PVR1169" s="86"/>
      <c r="PVS1169" s="86"/>
      <c r="PVT1169" s="86"/>
      <c r="PVU1169" s="86"/>
      <c r="PVV1169" s="86"/>
      <c r="PVW1169" s="86"/>
      <c r="PVX1169" s="86"/>
      <c r="PVY1169" s="86"/>
      <c r="PVZ1169" s="86"/>
      <c r="PWA1169" s="86"/>
      <c r="PWB1169" s="86"/>
      <c r="PWC1169" s="86"/>
      <c r="PWD1169" s="86"/>
      <c r="PWE1169" s="86"/>
      <c r="PWF1169" s="86"/>
      <c r="PWG1169" s="86"/>
      <c r="PWH1169" s="86"/>
      <c r="PWI1169" s="86"/>
      <c r="PWJ1169" s="86"/>
      <c r="PWK1169" s="86"/>
      <c r="PWL1169" s="86"/>
      <c r="PWM1169" s="86"/>
      <c r="PWN1169" s="86"/>
      <c r="PWO1169" s="86"/>
      <c r="PWP1169" s="86"/>
      <c r="PWQ1169" s="86"/>
      <c r="PWR1169" s="86"/>
      <c r="PWS1169" s="86"/>
      <c r="PWT1169" s="86"/>
      <c r="PWU1169" s="86"/>
      <c r="PWV1169" s="86"/>
      <c r="PWW1169" s="86"/>
      <c r="PWX1169" s="86"/>
      <c r="PWY1169" s="86"/>
      <c r="PWZ1169" s="86"/>
      <c r="PXA1169" s="86"/>
      <c r="PXB1169" s="86"/>
      <c r="PXC1169" s="86"/>
      <c r="PXD1169" s="86"/>
      <c r="PXE1169" s="86"/>
      <c r="PXF1169" s="86"/>
      <c r="PXG1169" s="86"/>
      <c r="PXH1169" s="86"/>
      <c r="PXI1169" s="86"/>
      <c r="PXJ1169" s="86"/>
      <c r="PXK1169" s="86"/>
      <c r="PXL1169" s="86"/>
      <c r="PXM1169" s="86"/>
      <c r="PXN1169" s="86"/>
      <c r="PXO1169" s="86"/>
      <c r="PXP1169" s="86"/>
      <c r="PXQ1169" s="86"/>
      <c r="PXR1169" s="86"/>
      <c r="PXS1169" s="86"/>
      <c r="PXT1169" s="86"/>
      <c r="PXU1169" s="86"/>
      <c r="PXV1169" s="86"/>
      <c r="PXW1169" s="86"/>
      <c r="PXX1169" s="86"/>
      <c r="PXY1169" s="86"/>
      <c r="PXZ1169" s="86"/>
      <c r="PYA1169" s="86"/>
      <c r="PYB1169" s="86"/>
      <c r="PYC1169" s="86"/>
      <c r="PYD1169" s="86"/>
      <c r="PYE1169" s="86"/>
      <c r="PYF1169" s="86"/>
      <c r="PYG1169" s="86"/>
      <c r="PYH1169" s="86"/>
      <c r="PYI1169" s="86"/>
      <c r="PYJ1169" s="86"/>
      <c r="PYK1169" s="86"/>
      <c r="PYL1169" s="86"/>
      <c r="PYM1169" s="86"/>
      <c r="PYN1169" s="86"/>
      <c r="PYO1169" s="86"/>
      <c r="PYP1169" s="86"/>
      <c r="PYQ1169" s="86"/>
      <c r="PYR1169" s="86"/>
      <c r="PYS1169" s="86"/>
      <c r="PYT1169" s="86"/>
      <c r="PYU1169" s="86"/>
      <c r="PYV1169" s="86"/>
      <c r="PYW1169" s="86"/>
      <c r="PYX1169" s="86"/>
      <c r="PYY1169" s="86"/>
      <c r="PYZ1169" s="86"/>
      <c r="PZA1169" s="86"/>
      <c r="PZB1169" s="86"/>
      <c r="PZC1169" s="86"/>
      <c r="PZD1169" s="86"/>
      <c r="PZE1169" s="86"/>
      <c r="PZF1169" s="86"/>
      <c r="PZG1169" s="86"/>
      <c r="PZH1169" s="86"/>
      <c r="PZI1169" s="86"/>
      <c r="PZJ1169" s="86"/>
      <c r="PZK1169" s="86"/>
      <c r="PZL1169" s="86"/>
      <c r="PZM1169" s="86"/>
      <c r="PZN1169" s="86"/>
      <c r="PZO1169" s="86"/>
      <c r="PZP1169" s="86"/>
      <c r="PZQ1169" s="86"/>
      <c r="PZR1169" s="86"/>
      <c r="PZS1169" s="86"/>
      <c r="PZT1169" s="86"/>
      <c r="PZU1169" s="86"/>
      <c r="PZV1169" s="86"/>
      <c r="PZW1169" s="86"/>
      <c r="PZX1169" s="86"/>
      <c r="PZY1169" s="86"/>
      <c r="PZZ1169" s="86"/>
      <c r="QAA1169" s="86"/>
      <c r="QAB1169" s="86"/>
      <c r="QAC1169" s="86"/>
      <c r="QAD1169" s="86"/>
      <c r="QAE1169" s="86"/>
      <c r="QAF1169" s="86"/>
      <c r="QAG1169" s="86"/>
      <c r="QAH1169" s="86"/>
      <c r="QAI1169" s="86"/>
      <c r="QAJ1169" s="86"/>
      <c r="QAK1169" s="86"/>
      <c r="QAL1169" s="86"/>
      <c r="QAM1169" s="86"/>
      <c r="QAN1169" s="86"/>
      <c r="QAO1169" s="86"/>
      <c r="QAP1169" s="86"/>
      <c r="QAQ1169" s="86"/>
      <c r="QAR1169" s="86"/>
      <c r="QAS1169" s="86"/>
      <c r="QAT1169" s="86"/>
      <c r="QAU1169" s="86"/>
      <c r="QAV1169" s="86"/>
      <c r="QAW1169" s="86"/>
      <c r="QAX1169" s="86"/>
      <c r="QAY1169" s="86"/>
      <c r="QAZ1169" s="86"/>
      <c r="QBA1169" s="86"/>
      <c r="QBB1169" s="86"/>
      <c r="QBC1169" s="86"/>
      <c r="QBD1169" s="86"/>
      <c r="QBE1169" s="86"/>
      <c r="QBF1169" s="86"/>
      <c r="QBG1169" s="86"/>
      <c r="QBH1169" s="86"/>
      <c r="QBI1169" s="86"/>
      <c r="QBJ1169" s="86"/>
      <c r="QBK1169" s="86"/>
      <c r="QBL1169" s="86"/>
      <c r="QBM1169" s="86"/>
      <c r="QBN1169" s="86"/>
      <c r="QBO1169" s="86"/>
      <c r="QBP1169" s="86"/>
      <c r="QBQ1169" s="86"/>
      <c r="QBR1169" s="86"/>
      <c r="QBS1169" s="86"/>
      <c r="QBT1169" s="86"/>
      <c r="QBU1169" s="86"/>
      <c r="QBV1169" s="86"/>
      <c r="QBW1169" s="86"/>
      <c r="QBX1169" s="86"/>
      <c r="QBY1169" s="86"/>
      <c r="QBZ1169" s="86"/>
      <c r="QCA1169" s="86"/>
      <c r="QCB1169" s="86"/>
      <c r="QCC1169" s="86"/>
      <c r="QCD1169" s="86"/>
      <c r="QCE1169" s="86"/>
      <c r="QCF1169" s="86"/>
      <c r="QCG1169" s="86"/>
      <c r="QCH1169" s="86"/>
      <c r="QCI1169" s="86"/>
      <c r="QCJ1169" s="86"/>
      <c r="QCK1169" s="86"/>
      <c r="QCL1169" s="86"/>
      <c r="QCM1169" s="86"/>
      <c r="QCN1169" s="86"/>
      <c r="QCO1169" s="86"/>
      <c r="QCP1169" s="86"/>
      <c r="QCQ1169" s="86"/>
      <c r="QCR1169" s="86"/>
      <c r="QCS1169" s="86"/>
      <c r="QCT1169" s="86"/>
      <c r="QCU1169" s="86"/>
      <c r="QCV1169" s="86"/>
      <c r="QCW1169" s="86"/>
      <c r="QCX1169" s="86"/>
      <c r="QCY1169" s="86"/>
      <c r="QCZ1169" s="86"/>
      <c r="QDA1169" s="86"/>
      <c r="QDB1169" s="86"/>
      <c r="QDC1169" s="86"/>
      <c r="QDD1169" s="86"/>
      <c r="QDE1169" s="86"/>
      <c r="QDF1169" s="86"/>
      <c r="QDG1169" s="86"/>
      <c r="QDH1169" s="86"/>
      <c r="QDI1169" s="86"/>
      <c r="QDJ1169" s="86"/>
      <c r="QDK1169" s="86"/>
      <c r="QDL1169" s="86"/>
      <c r="QDM1169" s="86"/>
      <c r="QDN1169" s="86"/>
      <c r="QDO1169" s="86"/>
      <c r="QDP1169" s="86"/>
      <c r="QDQ1169" s="86"/>
      <c r="QDR1169" s="86"/>
      <c r="QDS1169" s="86"/>
      <c r="QDT1169" s="86"/>
      <c r="QDU1169" s="86"/>
      <c r="QDV1169" s="86"/>
      <c r="QDW1169" s="86"/>
      <c r="QDX1169" s="86"/>
      <c r="QDY1169" s="86"/>
      <c r="QDZ1169" s="86"/>
      <c r="QEA1169" s="86"/>
      <c r="QEB1169" s="86"/>
      <c r="QEC1169" s="86"/>
      <c r="QED1169" s="86"/>
      <c r="QEE1169" s="86"/>
      <c r="QEF1169" s="86"/>
      <c r="QEG1169" s="86"/>
      <c r="QEH1169" s="86"/>
      <c r="QEI1169" s="86"/>
      <c r="QEJ1169" s="86"/>
      <c r="QEK1169" s="86"/>
      <c r="QEL1169" s="86"/>
      <c r="QEM1169" s="86"/>
      <c r="QEN1169" s="86"/>
      <c r="QEO1169" s="86"/>
      <c r="QEP1169" s="86"/>
      <c r="QEQ1169" s="86"/>
      <c r="QER1169" s="86"/>
      <c r="QES1169" s="86"/>
      <c r="QET1169" s="86"/>
      <c r="QEU1169" s="86"/>
      <c r="QEV1169" s="86"/>
      <c r="QEW1169" s="86"/>
      <c r="QEX1169" s="86"/>
      <c r="QEY1169" s="86"/>
      <c r="QEZ1169" s="86"/>
      <c r="QFA1169" s="86"/>
      <c r="QFB1169" s="86"/>
      <c r="QFC1169" s="86"/>
      <c r="QFD1169" s="86"/>
      <c r="QFE1169" s="86"/>
      <c r="QFF1169" s="86"/>
      <c r="QFG1169" s="86"/>
      <c r="QFH1169" s="86"/>
      <c r="QFI1169" s="86"/>
      <c r="QFJ1169" s="86"/>
      <c r="QFK1169" s="86"/>
      <c r="QFL1169" s="86"/>
      <c r="QFM1169" s="86"/>
      <c r="QFN1169" s="86"/>
      <c r="QFO1169" s="86"/>
      <c r="QFP1169" s="86"/>
      <c r="QFQ1169" s="86"/>
      <c r="QFR1169" s="86"/>
      <c r="QFS1169" s="86"/>
      <c r="QFT1169" s="86"/>
      <c r="QFU1169" s="86"/>
      <c r="QFV1169" s="86"/>
      <c r="QFW1169" s="86"/>
      <c r="QFX1169" s="86"/>
      <c r="QFY1169" s="86"/>
      <c r="QFZ1169" s="86"/>
      <c r="QGA1169" s="86"/>
      <c r="QGB1169" s="86"/>
      <c r="QGC1169" s="86"/>
      <c r="QGD1169" s="86"/>
      <c r="QGE1169" s="86"/>
      <c r="QGF1169" s="86"/>
      <c r="QGG1169" s="86"/>
      <c r="QGH1169" s="86"/>
      <c r="QGI1169" s="86"/>
      <c r="QGJ1169" s="86"/>
      <c r="QGK1169" s="86"/>
      <c r="QGL1169" s="86"/>
      <c r="QGM1169" s="86"/>
      <c r="QGN1169" s="86"/>
      <c r="QGO1169" s="86"/>
      <c r="QGP1169" s="86"/>
      <c r="QGQ1169" s="86"/>
      <c r="QGR1169" s="86"/>
      <c r="QGS1169" s="86"/>
      <c r="QGT1169" s="86"/>
      <c r="QGU1169" s="86"/>
      <c r="QGV1169" s="86"/>
      <c r="QGW1169" s="86"/>
      <c r="QGX1169" s="86"/>
      <c r="QGY1169" s="86"/>
      <c r="QGZ1169" s="86"/>
      <c r="QHA1169" s="86"/>
      <c r="QHB1169" s="86"/>
      <c r="QHC1169" s="86"/>
      <c r="QHD1169" s="86"/>
      <c r="QHE1169" s="86"/>
      <c r="QHF1169" s="86"/>
      <c r="QHG1169" s="86"/>
      <c r="QHH1169" s="86"/>
      <c r="QHI1169" s="86"/>
      <c r="QHJ1169" s="86"/>
      <c r="QHK1169" s="86"/>
      <c r="QHL1169" s="86"/>
      <c r="QHM1169" s="86"/>
      <c r="QHN1169" s="86"/>
      <c r="QHO1169" s="86"/>
      <c r="QHP1169" s="86"/>
      <c r="QHQ1169" s="86"/>
      <c r="QHR1169" s="86"/>
      <c r="QHS1169" s="86"/>
      <c r="QHT1169" s="86"/>
      <c r="QHU1169" s="86"/>
      <c r="QHV1169" s="86"/>
      <c r="QHW1169" s="86"/>
      <c r="QHX1169" s="86"/>
      <c r="QHY1169" s="86"/>
      <c r="QHZ1169" s="86"/>
      <c r="QIA1169" s="86"/>
      <c r="QIB1169" s="86"/>
      <c r="QIC1169" s="86"/>
      <c r="QID1169" s="86"/>
      <c r="QIE1169" s="86"/>
      <c r="QIF1169" s="86"/>
      <c r="QIG1169" s="86"/>
      <c r="QIH1169" s="86"/>
      <c r="QII1169" s="86"/>
      <c r="QIJ1169" s="86"/>
      <c r="QIK1169" s="86"/>
      <c r="QIL1169" s="86"/>
      <c r="QIM1169" s="86"/>
      <c r="QIN1169" s="86"/>
      <c r="QIO1169" s="86"/>
      <c r="QIP1169" s="86"/>
      <c r="QIQ1169" s="86"/>
      <c r="QIR1169" s="86"/>
      <c r="QIS1169" s="86"/>
      <c r="QIT1169" s="86"/>
      <c r="QIU1169" s="86"/>
      <c r="QIV1169" s="86"/>
      <c r="QIW1169" s="86"/>
      <c r="QIX1169" s="86"/>
      <c r="QIY1169" s="86"/>
      <c r="QIZ1169" s="86"/>
      <c r="QJA1169" s="86"/>
      <c r="QJB1169" s="86"/>
      <c r="QJC1169" s="86"/>
      <c r="QJD1169" s="86"/>
      <c r="QJE1169" s="86"/>
      <c r="QJF1169" s="86"/>
      <c r="QJG1169" s="86"/>
      <c r="QJH1169" s="86"/>
      <c r="QJI1169" s="86"/>
      <c r="QJJ1169" s="86"/>
      <c r="QJK1169" s="86"/>
      <c r="QJL1169" s="86"/>
      <c r="QJM1169" s="86"/>
      <c r="QJN1169" s="86"/>
      <c r="QJO1169" s="86"/>
      <c r="QJP1169" s="86"/>
      <c r="QJQ1169" s="86"/>
      <c r="QJR1169" s="86"/>
      <c r="QJS1169" s="86"/>
      <c r="QJT1169" s="86"/>
      <c r="QJU1169" s="86"/>
      <c r="QJV1169" s="86"/>
      <c r="QJW1169" s="86"/>
      <c r="QJX1169" s="86"/>
      <c r="QJY1169" s="86"/>
      <c r="QJZ1169" s="86"/>
      <c r="QKA1169" s="86"/>
      <c r="QKB1169" s="86"/>
      <c r="QKC1169" s="86"/>
      <c r="QKD1169" s="86"/>
      <c r="QKE1169" s="86"/>
      <c r="QKF1169" s="86"/>
      <c r="QKG1169" s="86"/>
      <c r="QKH1169" s="86"/>
      <c r="QKI1169" s="86"/>
      <c r="QKJ1169" s="86"/>
      <c r="QKK1169" s="86"/>
      <c r="QKL1169" s="86"/>
      <c r="QKM1169" s="86"/>
      <c r="QKN1169" s="86"/>
      <c r="QKO1169" s="86"/>
      <c r="QKP1169" s="86"/>
      <c r="QKQ1169" s="86"/>
      <c r="QKR1169" s="86"/>
      <c r="QKS1169" s="86"/>
      <c r="QKT1169" s="86"/>
      <c r="QKU1169" s="86"/>
      <c r="QKV1169" s="86"/>
      <c r="QKW1169" s="86"/>
      <c r="QKX1169" s="86"/>
      <c r="QKY1169" s="86"/>
      <c r="QKZ1169" s="86"/>
      <c r="QLA1169" s="86"/>
      <c r="QLB1169" s="86"/>
      <c r="QLC1169" s="86"/>
      <c r="QLD1169" s="86"/>
      <c r="QLE1169" s="86"/>
      <c r="QLF1169" s="86"/>
      <c r="QLG1169" s="86"/>
      <c r="QLH1169" s="86"/>
      <c r="QLI1169" s="86"/>
      <c r="QLJ1169" s="86"/>
      <c r="QLK1169" s="86"/>
      <c r="QLL1169" s="86"/>
      <c r="QLM1169" s="86"/>
      <c r="QLN1169" s="86"/>
      <c r="QLO1169" s="86"/>
      <c r="QLP1169" s="86"/>
      <c r="QLQ1169" s="86"/>
      <c r="QLR1169" s="86"/>
      <c r="QLS1169" s="86"/>
      <c r="QLT1169" s="86"/>
      <c r="QLU1169" s="86"/>
      <c r="QLV1169" s="86"/>
      <c r="QLW1169" s="86"/>
      <c r="QLX1169" s="86"/>
      <c r="QLY1169" s="86"/>
      <c r="QLZ1169" s="86"/>
      <c r="QMA1169" s="86"/>
      <c r="QMB1169" s="86"/>
      <c r="QMC1169" s="86"/>
      <c r="QMD1169" s="86"/>
      <c r="QME1169" s="86"/>
      <c r="QMF1169" s="86"/>
      <c r="QMG1169" s="86"/>
      <c r="QMH1169" s="86"/>
      <c r="QMI1169" s="86"/>
      <c r="QMJ1169" s="86"/>
      <c r="QMK1169" s="86"/>
      <c r="QML1169" s="86"/>
      <c r="QMM1169" s="86"/>
      <c r="QMN1169" s="86"/>
      <c r="QMO1169" s="86"/>
      <c r="QMP1169" s="86"/>
      <c r="QMQ1169" s="86"/>
      <c r="QMR1169" s="86"/>
      <c r="QMS1169" s="86"/>
      <c r="QMT1169" s="86"/>
      <c r="QMU1169" s="86"/>
      <c r="QMV1169" s="86"/>
      <c r="QMW1169" s="86"/>
      <c r="QMX1169" s="86"/>
      <c r="QMY1169" s="86"/>
      <c r="QMZ1169" s="86"/>
      <c r="QNA1169" s="86"/>
      <c r="QNB1169" s="86"/>
      <c r="QNC1169" s="86"/>
      <c r="QND1169" s="86"/>
      <c r="QNE1169" s="86"/>
      <c r="QNF1169" s="86"/>
      <c r="QNG1169" s="86"/>
      <c r="QNH1169" s="86"/>
      <c r="QNI1169" s="86"/>
      <c r="QNJ1169" s="86"/>
      <c r="QNK1169" s="86"/>
      <c r="QNL1169" s="86"/>
      <c r="QNM1169" s="86"/>
      <c r="QNN1169" s="86"/>
      <c r="QNO1169" s="86"/>
      <c r="QNP1169" s="86"/>
      <c r="QNQ1169" s="86"/>
      <c r="QNR1169" s="86"/>
      <c r="QNS1169" s="86"/>
      <c r="QNT1169" s="86"/>
      <c r="QNU1169" s="86"/>
      <c r="QNV1169" s="86"/>
      <c r="QNW1169" s="86"/>
      <c r="QNX1169" s="86"/>
      <c r="QNY1169" s="86"/>
      <c r="QNZ1169" s="86"/>
      <c r="QOA1169" s="86"/>
      <c r="QOB1169" s="86"/>
      <c r="QOC1169" s="86"/>
      <c r="QOD1169" s="86"/>
      <c r="QOE1169" s="86"/>
      <c r="QOF1169" s="86"/>
      <c r="QOG1169" s="86"/>
      <c r="QOH1169" s="86"/>
      <c r="QOI1169" s="86"/>
      <c r="QOJ1169" s="86"/>
      <c r="QOK1169" s="86"/>
      <c r="QOL1169" s="86"/>
      <c r="QOM1169" s="86"/>
      <c r="QON1169" s="86"/>
      <c r="QOO1169" s="86"/>
      <c r="QOP1169" s="86"/>
      <c r="QOQ1169" s="86"/>
      <c r="QOR1169" s="86"/>
      <c r="QOS1169" s="86"/>
      <c r="QOT1169" s="86"/>
      <c r="QOU1169" s="86"/>
      <c r="QOV1169" s="86"/>
      <c r="QOW1169" s="86"/>
      <c r="QOX1169" s="86"/>
      <c r="QOY1169" s="86"/>
      <c r="QOZ1169" s="86"/>
      <c r="QPA1169" s="86"/>
      <c r="QPB1169" s="86"/>
      <c r="QPC1169" s="86"/>
      <c r="QPD1169" s="86"/>
      <c r="QPE1169" s="86"/>
      <c r="QPF1169" s="86"/>
      <c r="QPG1169" s="86"/>
      <c r="QPH1169" s="86"/>
      <c r="QPI1169" s="86"/>
      <c r="QPJ1169" s="86"/>
      <c r="QPK1169" s="86"/>
      <c r="QPL1169" s="86"/>
      <c r="QPM1169" s="86"/>
      <c r="QPN1169" s="86"/>
      <c r="QPO1169" s="86"/>
      <c r="QPP1169" s="86"/>
      <c r="QPQ1169" s="86"/>
      <c r="QPR1169" s="86"/>
      <c r="QPS1169" s="86"/>
      <c r="QPT1169" s="86"/>
      <c r="QPU1169" s="86"/>
      <c r="QPV1169" s="86"/>
      <c r="QPW1169" s="86"/>
      <c r="QPX1169" s="86"/>
      <c r="QPY1169" s="86"/>
      <c r="QPZ1169" s="86"/>
      <c r="QQA1169" s="86"/>
      <c r="QQB1169" s="86"/>
      <c r="QQC1169" s="86"/>
      <c r="QQD1169" s="86"/>
      <c r="QQE1169" s="86"/>
      <c r="QQF1169" s="86"/>
      <c r="QQG1169" s="86"/>
      <c r="QQH1169" s="86"/>
      <c r="QQI1169" s="86"/>
      <c r="QQJ1169" s="86"/>
      <c r="QQK1169" s="86"/>
      <c r="QQL1169" s="86"/>
      <c r="QQM1169" s="86"/>
      <c r="QQN1169" s="86"/>
      <c r="QQO1169" s="86"/>
      <c r="QQP1169" s="86"/>
      <c r="QQQ1169" s="86"/>
      <c r="QQR1169" s="86"/>
      <c r="QQS1169" s="86"/>
      <c r="QQT1169" s="86"/>
      <c r="QQU1169" s="86"/>
      <c r="QQV1169" s="86"/>
      <c r="QQW1169" s="86"/>
      <c r="QQX1169" s="86"/>
      <c r="QQY1169" s="86"/>
      <c r="QQZ1169" s="86"/>
      <c r="QRA1169" s="86"/>
      <c r="QRB1169" s="86"/>
      <c r="QRC1169" s="86"/>
      <c r="QRD1169" s="86"/>
      <c r="QRE1169" s="86"/>
      <c r="QRF1169" s="86"/>
      <c r="QRG1169" s="86"/>
      <c r="QRH1169" s="86"/>
      <c r="QRI1169" s="86"/>
      <c r="QRJ1169" s="86"/>
      <c r="QRK1169" s="86"/>
      <c r="QRL1169" s="86"/>
      <c r="QRM1169" s="86"/>
      <c r="QRN1169" s="86"/>
      <c r="QRO1169" s="86"/>
      <c r="QRP1169" s="86"/>
      <c r="QRQ1169" s="86"/>
      <c r="QRR1169" s="86"/>
      <c r="QRS1169" s="86"/>
      <c r="QRT1169" s="86"/>
      <c r="QRU1169" s="86"/>
      <c r="QRV1169" s="86"/>
      <c r="QRW1169" s="86"/>
      <c r="QRX1169" s="86"/>
      <c r="QRY1169" s="86"/>
      <c r="QRZ1169" s="86"/>
      <c r="QSA1169" s="86"/>
      <c r="QSB1169" s="86"/>
      <c r="QSC1169" s="86"/>
      <c r="QSD1169" s="86"/>
      <c r="QSE1169" s="86"/>
      <c r="QSF1169" s="86"/>
      <c r="QSG1169" s="86"/>
      <c r="QSH1169" s="86"/>
      <c r="QSI1169" s="86"/>
      <c r="QSJ1169" s="86"/>
      <c r="QSK1169" s="86"/>
      <c r="QSL1169" s="86"/>
      <c r="QSM1169" s="86"/>
      <c r="QSN1169" s="86"/>
      <c r="QSO1169" s="86"/>
      <c r="QSP1169" s="86"/>
      <c r="QSQ1169" s="86"/>
      <c r="QSR1169" s="86"/>
      <c r="QSS1169" s="86"/>
      <c r="QST1169" s="86"/>
      <c r="QSU1169" s="86"/>
      <c r="QSV1169" s="86"/>
      <c r="QSW1169" s="86"/>
      <c r="QSX1169" s="86"/>
      <c r="QSY1169" s="86"/>
      <c r="QSZ1169" s="86"/>
      <c r="QTA1169" s="86"/>
      <c r="QTB1169" s="86"/>
      <c r="QTC1169" s="86"/>
      <c r="QTD1169" s="86"/>
      <c r="QTE1169" s="86"/>
      <c r="QTF1169" s="86"/>
      <c r="QTG1169" s="86"/>
      <c r="QTH1169" s="86"/>
      <c r="QTI1169" s="86"/>
      <c r="QTJ1169" s="86"/>
      <c r="QTK1169" s="86"/>
      <c r="QTL1169" s="86"/>
      <c r="QTM1169" s="86"/>
      <c r="QTN1169" s="86"/>
      <c r="QTO1169" s="86"/>
      <c r="QTP1169" s="86"/>
      <c r="QTQ1169" s="86"/>
      <c r="QTR1169" s="86"/>
      <c r="QTS1169" s="86"/>
      <c r="QTT1169" s="86"/>
      <c r="QTU1169" s="86"/>
      <c r="QTV1169" s="86"/>
      <c r="QTW1169" s="86"/>
      <c r="QTX1169" s="86"/>
      <c r="QTY1169" s="86"/>
      <c r="QTZ1169" s="86"/>
      <c r="QUA1169" s="86"/>
      <c r="QUB1169" s="86"/>
      <c r="QUC1169" s="86"/>
      <c r="QUD1169" s="86"/>
      <c r="QUE1169" s="86"/>
      <c r="QUF1169" s="86"/>
      <c r="QUG1169" s="86"/>
      <c r="QUH1169" s="86"/>
      <c r="QUI1169" s="86"/>
      <c r="QUJ1169" s="86"/>
      <c r="QUK1169" s="86"/>
      <c r="QUL1169" s="86"/>
      <c r="QUM1169" s="86"/>
      <c r="QUN1169" s="86"/>
      <c r="QUO1169" s="86"/>
      <c r="QUP1169" s="86"/>
      <c r="QUQ1169" s="86"/>
      <c r="QUR1169" s="86"/>
      <c r="QUS1169" s="86"/>
      <c r="QUT1169" s="86"/>
      <c r="QUU1169" s="86"/>
      <c r="QUV1169" s="86"/>
      <c r="QUW1169" s="86"/>
      <c r="QUX1169" s="86"/>
      <c r="QUY1169" s="86"/>
      <c r="QUZ1169" s="86"/>
      <c r="QVA1169" s="86"/>
      <c r="QVB1169" s="86"/>
      <c r="QVC1169" s="86"/>
      <c r="QVD1169" s="86"/>
      <c r="QVE1169" s="86"/>
      <c r="QVF1169" s="86"/>
      <c r="QVG1169" s="86"/>
      <c r="QVH1169" s="86"/>
      <c r="QVI1169" s="86"/>
      <c r="QVJ1169" s="86"/>
      <c r="QVK1169" s="86"/>
      <c r="QVL1169" s="86"/>
      <c r="QVM1169" s="86"/>
      <c r="QVN1169" s="86"/>
      <c r="QVO1169" s="86"/>
      <c r="QVP1169" s="86"/>
      <c r="QVQ1169" s="86"/>
      <c r="QVR1169" s="86"/>
      <c r="QVS1169" s="86"/>
      <c r="QVT1169" s="86"/>
      <c r="QVU1169" s="86"/>
      <c r="QVV1169" s="86"/>
      <c r="QVW1169" s="86"/>
      <c r="QVX1169" s="86"/>
      <c r="QVY1169" s="86"/>
      <c r="QVZ1169" s="86"/>
      <c r="QWA1169" s="86"/>
      <c r="QWB1169" s="86"/>
      <c r="QWC1169" s="86"/>
      <c r="QWD1169" s="86"/>
      <c r="QWE1169" s="86"/>
      <c r="QWF1169" s="86"/>
      <c r="QWG1169" s="86"/>
      <c r="QWH1169" s="86"/>
      <c r="QWI1169" s="86"/>
      <c r="QWJ1169" s="86"/>
      <c r="QWK1169" s="86"/>
      <c r="QWL1169" s="86"/>
      <c r="QWM1169" s="86"/>
      <c r="QWN1169" s="86"/>
      <c r="QWO1169" s="86"/>
      <c r="QWP1169" s="86"/>
      <c r="QWQ1169" s="86"/>
      <c r="QWR1169" s="86"/>
      <c r="QWS1169" s="86"/>
      <c r="QWT1169" s="86"/>
      <c r="QWU1169" s="86"/>
      <c r="QWV1169" s="86"/>
      <c r="QWW1169" s="86"/>
      <c r="QWX1169" s="86"/>
      <c r="QWY1169" s="86"/>
      <c r="QWZ1169" s="86"/>
      <c r="QXA1169" s="86"/>
      <c r="QXB1169" s="86"/>
      <c r="QXC1169" s="86"/>
      <c r="QXD1169" s="86"/>
      <c r="QXE1169" s="86"/>
      <c r="QXF1169" s="86"/>
      <c r="QXG1169" s="86"/>
      <c r="QXH1169" s="86"/>
      <c r="QXI1169" s="86"/>
      <c r="QXJ1169" s="86"/>
      <c r="QXK1169" s="86"/>
      <c r="QXL1169" s="86"/>
      <c r="QXM1169" s="86"/>
      <c r="QXN1169" s="86"/>
      <c r="QXO1169" s="86"/>
      <c r="QXP1169" s="86"/>
      <c r="QXQ1169" s="86"/>
      <c r="QXR1169" s="86"/>
      <c r="QXS1169" s="86"/>
      <c r="QXT1169" s="86"/>
      <c r="QXU1169" s="86"/>
      <c r="QXV1169" s="86"/>
      <c r="QXW1169" s="86"/>
      <c r="QXX1169" s="86"/>
      <c r="QXY1169" s="86"/>
      <c r="QXZ1169" s="86"/>
      <c r="QYA1169" s="86"/>
      <c r="QYB1169" s="86"/>
      <c r="QYC1169" s="86"/>
      <c r="QYD1169" s="86"/>
      <c r="QYE1169" s="86"/>
      <c r="QYF1169" s="86"/>
      <c r="QYG1169" s="86"/>
      <c r="QYH1169" s="86"/>
      <c r="QYI1169" s="86"/>
      <c r="QYJ1169" s="86"/>
      <c r="QYK1169" s="86"/>
      <c r="QYL1169" s="86"/>
      <c r="QYM1169" s="86"/>
      <c r="QYN1169" s="86"/>
      <c r="QYO1169" s="86"/>
      <c r="QYP1169" s="86"/>
      <c r="QYQ1169" s="86"/>
      <c r="QYR1169" s="86"/>
      <c r="QYS1169" s="86"/>
      <c r="QYT1169" s="86"/>
      <c r="QYU1169" s="86"/>
      <c r="QYV1169" s="86"/>
      <c r="QYW1169" s="86"/>
      <c r="QYX1169" s="86"/>
      <c r="QYY1169" s="86"/>
      <c r="QYZ1169" s="86"/>
      <c r="QZA1169" s="86"/>
      <c r="QZB1169" s="86"/>
      <c r="QZC1169" s="86"/>
      <c r="QZD1169" s="86"/>
      <c r="QZE1169" s="86"/>
      <c r="QZF1169" s="86"/>
      <c r="QZG1169" s="86"/>
      <c r="QZH1169" s="86"/>
      <c r="QZI1169" s="86"/>
      <c r="QZJ1169" s="86"/>
      <c r="QZK1169" s="86"/>
      <c r="QZL1169" s="86"/>
      <c r="QZM1169" s="86"/>
      <c r="QZN1169" s="86"/>
      <c r="QZO1169" s="86"/>
      <c r="QZP1169" s="86"/>
      <c r="QZQ1169" s="86"/>
      <c r="QZR1169" s="86"/>
      <c r="QZS1169" s="86"/>
      <c r="QZT1169" s="86"/>
      <c r="QZU1169" s="86"/>
      <c r="QZV1169" s="86"/>
      <c r="QZW1169" s="86"/>
      <c r="QZX1169" s="86"/>
      <c r="QZY1169" s="86"/>
      <c r="QZZ1169" s="86"/>
      <c r="RAA1169" s="86"/>
      <c r="RAB1169" s="86"/>
      <c r="RAC1169" s="86"/>
      <c r="RAD1169" s="86"/>
      <c r="RAE1169" s="86"/>
      <c r="RAF1169" s="86"/>
      <c r="RAG1169" s="86"/>
      <c r="RAH1169" s="86"/>
      <c r="RAI1169" s="86"/>
      <c r="RAJ1169" s="86"/>
      <c r="RAK1169" s="86"/>
      <c r="RAL1169" s="86"/>
      <c r="RAM1169" s="86"/>
      <c r="RAN1169" s="86"/>
      <c r="RAO1169" s="86"/>
      <c r="RAP1169" s="86"/>
      <c r="RAQ1169" s="86"/>
      <c r="RAR1169" s="86"/>
      <c r="RAS1169" s="86"/>
      <c r="RAT1169" s="86"/>
      <c r="RAU1169" s="86"/>
      <c r="RAV1169" s="86"/>
      <c r="RAW1169" s="86"/>
      <c r="RAX1169" s="86"/>
      <c r="RAY1169" s="86"/>
      <c r="RAZ1169" s="86"/>
      <c r="RBA1169" s="86"/>
      <c r="RBB1169" s="86"/>
      <c r="RBC1169" s="86"/>
      <c r="RBD1169" s="86"/>
      <c r="RBE1169" s="86"/>
      <c r="RBF1169" s="86"/>
      <c r="RBG1169" s="86"/>
      <c r="RBH1169" s="86"/>
      <c r="RBI1169" s="86"/>
      <c r="RBJ1169" s="86"/>
      <c r="RBK1169" s="86"/>
      <c r="RBL1169" s="86"/>
      <c r="RBM1169" s="86"/>
      <c r="RBN1169" s="86"/>
      <c r="RBO1169" s="86"/>
      <c r="RBP1169" s="86"/>
      <c r="RBQ1169" s="86"/>
      <c r="RBR1169" s="86"/>
      <c r="RBS1169" s="86"/>
      <c r="RBT1169" s="86"/>
      <c r="RBU1169" s="86"/>
      <c r="RBV1169" s="86"/>
      <c r="RBW1169" s="86"/>
      <c r="RBX1169" s="86"/>
      <c r="RBY1169" s="86"/>
      <c r="RBZ1169" s="86"/>
      <c r="RCA1169" s="86"/>
      <c r="RCB1169" s="86"/>
      <c r="RCC1169" s="86"/>
      <c r="RCD1169" s="86"/>
      <c r="RCE1169" s="86"/>
      <c r="RCF1169" s="86"/>
      <c r="RCG1169" s="86"/>
      <c r="RCH1169" s="86"/>
      <c r="RCI1169" s="86"/>
      <c r="RCJ1169" s="86"/>
      <c r="RCK1169" s="86"/>
      <c r="RCL1169" s="86"/>
      <c r="RCM1169" s="86"/>
      <c r="RCN1169" s="86"/>
      <c r="RCO1169" s="86"/>
      <c r="RCP1169" s="86"/>
      <c r="RCQ1169" s="86"/>
      <c r="RCR1169" s="86"/>
      <c r="RCS1169" s="86"/>
      <c r="RCT1169" s="86"/>
      <c r="RCU1169" s="86"/>
      <c r="RCV1169" s="86"/>
      <c r="RCW1169" s="86"/>
      <c r="RCX1169" s="86"/>
      <c r="RCY1169" s="86"/>
      <c r="RCZ1169" s="86"/>
      <c r="RDA1169" s="86"/>
      <c r="RDB1169" s="86"/>
      <c r="RDC1169" s="86"/>
      <c r="RDD1169" s="86"/>
      <c r="RDE1169" s="86"/>
      <c r="RDF1169" s="86"/>
      <c r="RDG1169" s="86"/>
      <c r="RDH1169" s="86"/>
      <c r="RDI1169" s="86"/>
      <c r="RDJ1169" s="86"/>
      <c r="RDK1169" s="86"/>
      <c r="RDL1169" s="86"/>
      <c r="RDM1169" s="86"/>
      <c r="RDN1169" s="86"/>
      <c r="RDO1169" s="86"/>
      <c r="RDP1169" s="86"/>
      <c r="RDQ1169" s="86"/>
      <c r="RDR1169" s="86"/>
      <c r="RDS1169" s="86"/>
      <c r="RDT1169" s="86"/>
      <c r="RDU1169" s="86"/>
      <c r="RDV1169" s="86"/>
      <c r="RDW1169" s="86"/>
      <c r="RDX1169" s="86"/>
      <c r="RDY1169" s="86"/>
      <c r="RDZ1169" s="86"/>
      <c r="REA1169" s="86"/>
      <c r="REB1169" s="86"/>
      <c r="REC1169" s="86"/>
      <c r="RED1169" s="86"/>
      <c r="REE1169" s="86"/>
      <c r="REF1169" s="86"/>
      <c r="REG1169" s="86"/>
      <c r="REH1169" s="86"/>
      <c r="REI1169" s="86"/>
      <c r="REJ1169" s="86"/>
      <c r="REK1169" s="86"/>
      <c r="REL1169" s="86"/>
      <c r="REM1169" s="86"/>
      <c r="REN1169" s="86"/>
      <c r="REO1169" s="86"/>
      <c r="REP1169" s="86"/>
      <c r="REQ1169" s="86"/>
      <c r="RER1169" s="86"/>
      <c r="RES1169" s="86"/>
      <c r="RET1169" s="86"/>
      <c r="REU1169" s="86"/>
      <c r="REV1169" s="86"/>
      <c r="REW1169" s="86"/>
      <c r="REX1169" s="86"/>
      <c r="REY1169" s="86"/>
      <c r="REZ1169" s="86"/>
      <c r="RFA1169" s="86"/>
      <c r="RFB1169" s="86"/>
      <c r="RFC1169" s="86"/>
      <c r="RFD1169" s="86"/>
      <c r="RFE1169" s="86"/>
      <c r="RFF1169" s="86"/>
      <c r="RFG1169" s="86"/>
      <c r="RFH1169" s="86"/>
      <c r="RFI1169" s="86"/>
      <c r="RFJ1169" s="86"/>
      <c r="RFK1169" s="86"/>
      <c r="RFL1169" s="86"/>
      <c r="RFM1169" s="86"/>
      <c r="RFN1169" s="86"/>
      <c r="RFO1169" s="86"/>
      <c r="RFP1169" s="86"/>
      <c r="RFQ1169" s="86"/>
      <c r="RFR1169" s="86"/>
      <c r="RFS1169" s="86"/>
      <c r="RFT1169" s="86"/>
      <c r="RFU1169" s="86"/>
      <c r="RFV1169" s="86"/>
      <c r="RFW1169" s="86"/>
      <c r="RFX1169" s="86"/>
      <c r="RFY1169" s="86"/>
      <c r="RFZ1169" s="86"/>
      <c r="RGA1169" s="86"/>
      <c r="RGB1169" s="86"/>
      <c r="RGC1169" s="86"/>
      <c r="RGD1169" s="86"/>
      <c r="RGE1169" s="86"/>
      <c r="RGF1169" s="86"/>
      <c r="RGG1169" s="86"/>
      <c r="RGH1169" s="86"/>
      <c r="RGI1169" s="86"/>
      <c r="RGJ1169" s="86"/>
      <c r="RGK1169" s="86"/>
      <c r="RGL1169" s="86"/>
      <c r="RGM1169" s="86"/>
      <c r="RGN1169" s="86"/>
      <c r="RGO1169" s="86"/>
      <c r="RGP1169" s="86"/>
      <c r="RGQ1169" s="86"/>
      <c r="RGR1169" s="86"/>
      <c r="RGS1169" s="86"/>
      <c r="RGT1169" s="86"/>
      <c r="RGU1169" s="86"/>
      <c r="RGV1169" s="86"/>
      <c r="RGW1169" s="86"/>
      <c r="RGX1169" s="86"/>
      <c r="RGY1169" s="86"/>
      <c r="RGZ1169" s="86"/>
      <c r="RHA1169" s="86"/>
      <c r="RHB1169" s="86"/>
      <c r="RHC1169" s="86"/>
      <c r="RHD1169" s="86"/>
      <c r="RHE1169" s="86"/>
      <c r="RHF1169" s="86"/>
      <c r="RHG1169" s="86"/>
      <c r="RHH1169" s="86"/>
      <c r="RHI1169" s="86"/>
      <c r="RHJ1169" s="86"/>
      <c r="RHK1169" s="86"/>
      <c r="RHL1169" s="86"/>
      <c r="RHM1169" s="86"/>
      <c r="RHN1169" s="86"/>
      <c r="RHO1169" s="86"/>
      <c r="RHP1169" s="86"/>
      <c r="RHQ1169" s="86"/>
      <c r="RHR1169" s="86"/>
      <c r="RHS1169" s="86"/>
      <c r="RHT1169" s="86"/>
      <c r="RHU1169" s="86"/>
      <c r="RHV1169" s="86"/>
      <c r="RHW1169" s="86"/>
      <c r="RHX1169" s="86"/>
      <c r="RHY1169" s="86"/>
      <c r="RHZ1169" s="86"/>
      <c r="RIA1169" s="86"/>
      <c r="RIB1169" s="86"/>
      <c r="RIC1169" s="86"/>
      <c r="RID1169" s="86"/>
      <c r="RIE1169" s="86"/>
      <c r="RIF1169" s="86"/>
      <c r="RIG1169" s="86"/>
      <c r="RIH1169" s="86"/>
      <c r="RII1169" s="86"/>
      <c r="RIJ1169" s="86"/>
      <c r="RIK1169" s="86"/>
      <c r="RIL1169" s="86"/>
      <c r="RIM1169" s="86"/>
      <c r="RIN1169" s="86"/>
      <c r="RIO1169" s="86"/>
      <c r="RIP1169" s="86"/>
      <c r="RIQ1169" s="86"/>
      <c r="RIR1169" s="86"/>
      <c r="RIS1169" s="86"/>
      <c r="RIT1169" s="86"/>
      <c r="RIU1169" s="86"/>
      <c r="RIV1169" s="86"/>
      <c r="RIW1169" s="86"/>
      <c r="RIX1169" s="86"/>
      <c r="RIY1169" s="86"/>
      <c r="RIZ1169" s="86"/>
      <c r="RJA1169" s="86"/>
      <c r="RJB1169" s="86"/>
      <c r="RJC1169" s="86"/>
      <c r="RJD1169" s="86"/>
      <c r="RJE1169" s="86"/>
      <c r="RJF1169" s="86"/>
      <c r="RJG1169" s="86"/>
      <c r="RJH1169" s="86"/>
      <c r="RJI1169" s="86"/>
      <c r="RJJ1169" s="86"/>
      <c r="RJK1169" s="86"/>
      <c r="RJL1169" s="86"/>
      <c r="RJM1169" s="86"/>
      <c r="RJN1169" s="86"/>
      <c r="RJO1169" s="86"/>
      <c r="RJP1169" s="86"/>
      <c r="RJQ1169" s="86"/>
      <c r="RJR1169" s="86"/>
      <c r="RJS1169" s="86"/>
      <c r="RJT1169" s="86"/>
      <c r="RJU1169" s="86"/>
      <c r="RJV1169" s="86"/>
      <c r="RJW1169" s="86"/>
      <c r="RJX1169" s="86"/>
      <c r="RJY1169" s="86"/>
      <c r="RJZ1169" s="86"/>
      <c r="RKA1169" s="86"/>
      <c r="RKB1169" s="86"/>
      <c r="RKC1169" s="86"/>
      <c r="RKD1169" s="86"/>
      <c r="RKE1169" s="86"/>
      <c r="RKF1169" s="86"/>
      <c r="RKG1169" s="86"/>
      <c r="RKH1169" s="86"/>
      <c r="RKI1169" s="86"/>
      <c r="RKJ1169" s="86"/>
      <c r="RKK1169" s="86"/>
      <c r="RKL1169" s="86"/>
      <c r="RKM1169" s="86"/>
      <c r="RKN1169" s="86"/>
      <c r="RKO1169" s="86"/>
      <c r="RKP1169" s="86"/>
      <c r="RKQ1169" s="86"/>
      <c r="RKR1169" s="86"/>
      <c r="RKS1169" s="86"/>
      <c r="RKT1169" s="86"/>
      <c r="RKU1169" s="86"/>
      <c r="RKV1169" s="86"/>
      <c r="RKW1169" s="86"/>
      <c r="RKX1169" s="86"/>
      <c r="RKY1169" s="86"/>
      <c r="RKZ1169" s="86"/>
      <c r="RLA1169" s="86"/>
      <c r="RLB1169" s="86"/>
      <c r="RLC1169" s="86"/>
      <c r="RLD1169" s="86"/>
      <c r="RLE1169" s="86"/>
      <c r="RLF1169" s="86"/>
      <c r="RLG1169" s="86"/>
      <c r="RLH1169" s="86"/>
      <c r="RLI1169" s="86"/>
      <c r="RLJ1169" s="86"/>
      <c r="RLK1169" s="86"/>
      <c r="RLL1169" s="86"/>
      <c r="RLM1169" s="86"/>
      <c r="RLN1169" s="86"/>
      <c r="RLO1169" s="86"/>
      <c r="RLP1169" s="86"/>
      <c r="RLQ1169" s="86"/>
      <c r="RLR1169" s="86"/>
      <c r="RLS1169" s="86"/>
      <c r="RLT1169" s="86"/>
      <c r="RLU1169" s="86"/>
      <c r="RLV1169" s="86"/>
      <c r="RLW1169" s="86"/>
      <c r="RLX1169" s="86"/>
      <c r="RLY1169" s="86"/>
      <c r="RLZ1169" s="86"/>
      <c r="RMA1169" s="86"/>
      <c r="RMB1169" s="86"/>
      <c r="RMC1169" s="86"/>
      <c r="RMD1169" s="86"/>
      <c r="RME1169" s="86"/>
      <c r="RMF1169" s="86"/>
      <c r="RMG1169" s="86"/>
      <c r="RMH1169" s="86"/>
      <c r="RMI1169" s="86"/>
      <c r="RMJ1169" s="86"/>
      <c r="RMK1169" s="86"/>
      <c r="RML1169" s="86"/>
      <c r="RMM1169" s="86"/>
      <c r="RMN1169" s="86"/>
      <c r="RMO1169" s="86"/>
      <c r="RMP1169" s="86"/>
      <c r="RMQ1169" s="86"/>
      <c r="RMR1169" s="86"/>
      <c r="RMS1169" s="86"/>
      <c r="RMT1169" s="86"/>
      <c r="RMU1169" s="86"/>
      <c r="RMV1169" s="86"/>
      <c r="RMW1169" s="86"/>
      <c r="RMX1169" s="86"/>
      <c r="RMY1169" s="86"/>
      <c r="RMZ1169" s="86"/>
      <c r="RNA1169" s="86"/>
      <c r="RNB1169" s="86"/>
      <c r="RNC1169" s="86"/>
      <c r="RND1169" s="86"/>
      <c r="RNE1169" s="86"/>
      <c r="RNF1169" s="86"/>
      <c r="RNG1169" s="86"/>
      <c r="RNH1169" s="86"/>
      <c r="RNI1169" s="86"/>
      <c r="RNJ1169" s="86"/>
      <c r="RNK1169" s="86"/>
      <c r="RNL1169" s="86"/>
      <c r="RNM1169" s="86"/>
      <c r="RNN1169" s="86"/>
      <c r="RNO1169" s="86"/>
      <c r="RNP1169" s="86"/>
      <c r="RNQ1169" s="86"/>
      <c r="RNR1169" s="86"/>
      <c r="RNS1169" s="86"/>
      <c r="RNT1169" s="86"/>
      <c r="RNU1169" s="86"/>
      <c r="RNV1169" s="86"/>
      <c r="RNW1169" s="86"/>
      <c r="RNX1169" s="86"/>
      <c r="RNY1169" s="86"/>
      <c r="RNZ1169" s="86"/>
      <c r="ROA1169" s="86"/>
      <c r="ROB1169" s="86"/>
      <c r="ROC1169" s="86"/>
      <c r="ROD1169" s="86"/>
      <c r="ROE1169" s="86"/>
      <c r="ROF1169" s="86"/>
      <c r="ROG1169" s="86"/>
      <c r="ROH1169" s="86"/>
      <c r="ROI1169" s="86"/>
      <c r="ROJ1169" s="86"/>
      <c r="ROK1169" s="86"/>
      <c r="ROL1169" s="86"/>
      <c r="ROM1169" s="86"/>
      <c r="RON1169" s="86"/>
      <c r="ROO1169" s="86"/>
      <c r="ROP1169" s="86"/>
      <c r="ROQ1169" s="86"/>
      <c r="ROR1169" s="86"/>
      <c r="ROS1169" s="86"/>
      <c r="ROT1169" s="86"/>
      <c r="ROU1169" s="86"/>
      <c r="ROV1169" s="86"/>
      <c r="ROW1169" s="86"/>
      <c r="ROX1169" s="86"/>
      <c r="ROY1169" s="86"/>
      <c r="ROZ1169" s="86"/>
      <c r="RPA1169" s="86"/>
      <c r="RPB1169" s="86"/>
      <c r="RPC1169" s="86"/>
      <c r="RPD1169" s="86"/>
      <c r="RPE1169" s="86"/>
      <c r="RPF1169" s="86"/>
      <c r="RPG1169" s="86"/>
      <c r="RPH1169" s="86"/>
      <c r="RPI1169" s="86"/>
      <c r="RPJ1169" s="86"/>
      <c r="RPK1169" s="86"/>
      <c r="RPL1169" s="86"/>
      <c r="RPM1169" s="86"/>
      <c r="RPN1169" s="86"/>
      <c r="RPO1169" s="86"/>
      <c r="RPP1169" s="86"/>
      <c r="RPQ1169" s="86"/>
      <c r="RPR1169" s="86"/>
      <c r="RPS1169" s="86"/>
      <c r="RPT1169" s="86"/>
      <c r="RPU1169" s="86"/>
      <c r="RPV1169" s="86"/>
      <c r="RPW1169" s="86"/>
      <c r="RPX1169" s="86"/>
      <c r="RPY1169" s="86"/>
      <c r="RPZ1169" s="86"/>
      <c r="RQA1169" s="86"/>
      <c r="RQB1169" s="86"/>
      <c r="RQC1169" s="86"/>
      <c r="RQD1169" s="86"/>
      <c r="RQE1169" s="86"/>
      <c r="RQF1169" s="86"/>
      <c r="RQG1169" s="86"/>
      <c r="RQH1169" s="86"/>
      <c r="RQI1169" s="86"/>
      <c r="RQJ1169" s="86"/>
      <c r="RQK1169" s="86"/>
      <c r="RQL1169" s="86"/>
      <c r="RQM1169" s="86"/>
      <c r="RQN1169" s="86"/>
      <c r="RQO1169" s="86"/>
      <c r="RQP1169" s="86"/>
      <c r="RQQ1169" s="86"/>
      <c r="RQR1169" s="86"/>
      <c r="RQS1169" s="86"/>
      <c r="RQT1169" s="86"/>
      <c r="RQU1169" s="86"/>
      <c r="RQV1169" s="86"/>
      <c r="RQW1169" s="86"/>
      <c r="RQX1169" s="86"/>
      <c r="RQY1169" s="86"/>
      <c r="RQZ1169" s="86"/>
      <c r="RRA1169" s="86"/>
      <c r="RRB1169" s="86"/>
      <c r="RRC1169" s="86"/>
      <c r="RRD1169" s="86"/>
      <c r="RRE1169" s="86"/>
      <c r="RRF1169" s="86"/>
      <c r="RRG1169" s="86"/>
      <c r="RRH1169" s="86"/>
      <c r="RRI1169" s="86"/>
      <c r="RRJ1169" s="86"/>
      <c r="RRK1169" s="86"/>
      <c r="RRL1169" s="86"/>
      <c r="RRM1169" s="86"/>
      <c r="RRN1169" s="86"/>
      <c r="RRO1169" s="86"/>
      <c r="RRP1169" s="86"/>
      <c r="RRQ1169" s="86"/>
      <c r="RRR1169" s="86"/>
      <c r="RRS1169" s="86"/>
      <c r="RRT1169" s="86"/>
      <c r="RRU1169" s="86"/>
      <c r="RRV1169" s="86"/>
      <c r="RRW1169" s="86"/>
      <c r="RRX1169" s="86"/>
      <c r="RRY1169" s="86"/>
      <c r="RRZ1169" s="86"/>
      <c r="RSA1169" s="86"/>
      <c r="RSB1169" s="86"/>
      <c r="RSC1169" s="86"/>
      <c r="RSD1169" s="86"/>
      <c r="RSE1169" s="86"/>
      <c r="RSF1169" s="86"/>
      <c r="RSG1169" s="86"/>
      <c r="RSH1169" s="86"/>
      <c r="RSI1169" s="86"/>
      <c r="RSJ1169" s="86"/>
      <c r="RSK1169" s="86"/>
      <c r="RSL1169" s="86"/>
      <c r="RSM1169" s="86"/>
      <c r="RSN1169" s="86"/>
      <c r="RSO1169" s="86"/>
      <c r="RSP1169" s="86"/>
      <c r="RSQ1169" s="86"/>
      <c r="RSR1169" s="86"/>
      <c r="RSS1169" s="86"/>
      <c r="RST1169" s="86"/>
      <c r="RSU1169" s="86"/>
      <c r="RSV1169" s="86"/>
      <c r="RSW1169" s="86"/>
      <c r="RSX1169" s="86"/>
      <c r="RSY1169" s="86"/>
      <c r="RSZ1169" s="86"/>
      <c r="RTA1169" s="86"/>
      <c r="RTB1169" s="86"/>
      <c r="RTC1169" s="86"/>
      <c r="RTD1169" s="86"/>
      <c r="RTE1169" s="86"/>
      <c r="RTF1169" s="86"/>
      <c r="RTG1169" s="86"/>
      <c r="RTH1169" s="86"/>
      <c r="RTI1169" s="86"/>
      <c r="RTJ1169" s="86"/>
      <c r="RTK1169" s="86"/>
      <c r="RTL1169" s="86"/>
      <c r="RTM1169" s="86"/>
      <c r="RTN1169" s="86"/>
      <c r="RTO1169" s="86"/>
      <c r="RTP1169" s="86"/>
      <c r="RTQ1169" s="86"/>
      <c r="RTR1169" s="86"/>
      <c r="RTS1169" s="86"/>
      <c r="RTT1169" s="86"/>
      <c r="RTU1169" s="86"/>
      <c r="RTV1169" s="86"/>
      <c r="RTW1169" s="86"/>
      <c r="RTX1169" s="86"/>
      <c r="RTY1169" s="86"/>
      <c r="RTZ1169" s="86"/>
      <c r="RUA1169" s="86"/>
      <c r="RUB1169" s="86"/>
      <c r="RUC1169" s="86"/>
      <c r="RUD1169" s="86"/>
      <c r="RUE1169" s="86"/>
      <c r="RUF1169" s="86"/>
      <c r="RUG1169" s="86"/>
      <c r="RUH1169" s="86"/>
      <c r="RUI1169" s="86"/>
      <c r="RUJ1169" s="86"/>
      <c r="RUK1169" s="86"/>
      <c r="RUL1169" s="86"/>
      <c r="RUM1169" s="86"/>
      <c r="RUN1169" s="86"/>
      <c r="RUO1169" s="86"/>
      <c r="RUP1169" s="86"/>
      <c r="RUQ1169" s="86"/>
      <c r="RUR1169" s="86"/>
      <c r="RUS1169" s="86"/>
      <c r="RUT1169" s="86"/>
      <c r="RUU1169" s="86"/>
      <c r="RUV1169" s="86"/>
      <c r="RUW1169" s="86"/>
      <c r="RUX1169" s="86"/>
      <c r="RUY1169" s="86"/>
      <c r="RUZ1169" s="86"/>
      <c r="RVA1169" s="86"/>
      <c r="RVB1169" s="86"/>
      <c r="RVC1169" s="86"/>
      <c r="RVD1169" s="86"/>
      <c r="RVE1169" s="86"/>
      <c r="RVF1169" s="86"/>
      <c r="RVG1169" s="86"/>
      <c r="RVH1169" s="86"/>
      <c r="RVI1169" s="86"/>
      <c r="RVJ1169" s="86"/>
      <c r="RVK1169" s="86"/>
      <c r="RVL1169" s="86"/>
      <c r="RVM1169" s="86"/>
      <c r="RVN1169" s="86"/>
      <c r="RVO1169" s="86"/>
      <c r="RVP1169" s="86"/>
      <c r="RVQ1169" s="86"/>
      <c r="RVR1169" s="86"/>
      <c r="RVS1169" s="86"/>
      <c r="RVT1169" s="86"/>
      <c r="RVU1169" s="86"/>
      <c r="RVV1169" s="86"/>
      <c r="RVW1169" s="86"/>
      <c r="RVX1169" s="86"/>
      <c r="RVY1169" s="86"/>
      <c r="RVZ1169" s="86"/>
      <c r="RWA1169" s="86"/>
      <c r="RWB1169" s="86"/>
      <c r="RWC1169" s="86"/>
      <c r="RWD1169" s="86"/>
      <c r="RWE1169" s="86"/>
      <c r="RWF1169" s="86"/>
      <c r="RWG1169" s="86"/>
      <c r="RWH1169" s="86"/>
      <c r="RWI1169" s="86"/>
      <c r="RWJ1169" s="86"/>
      <c r="RWK1169" s="86"/>
      <c r="RWL1169" s="86"/>
      <c r="RWM1169" s="86"/>
      <c r="RWN1169" s="86"/>
      <c r="RWO1169" s="86"/>
      <c r="RWP1169" s="86"/>
      <c r="RWQ1169" s="86"/>
      <c r="RWR1169" s="86"/>
      <c r="RWS1169" s="86"/>
      <c r="RWT1169" s="86"/>
      <c r="RWU1169" s="86"/>
      <c r="RWV1169" s="86"/>
      <c r="RWW1169" s="86"/>
      <c r="RWX1169" s="86"/>
      <c r="RWY1169" s="86"/>
      <c r="RWZ1169" s="86"/>
      <c r="RXA1169" s="86"/>
      <c r="RXB1169" s="86"/>
      <c r="RXC1169" s="86"/>
      <c r="RXD1169" s="86"/>
      <c r="RXE1169" s="86"/>
      <c r="RXF1169" s="86"/>
      <c r="RXG1169" s="86"/>
      <c r="RXH1169" s="86"/>
      <c r="RXI1169" s="86"/>
      <c r="RXJ1169" s="86"/>
      <c r="RXK1169" s="86"/>
      <c r="RXL1169" s="86"/>
      <c r="RXM1169" s="86"/>
      <c r="RXN1169" s="86"/>
      <c r="RXO1169" s="86"/>
      <c r="RXP1169" s="86"/>
      <c r="RXQ1169" s="86"/>
      <c r="RXR1169" s="86"/>
      <c r="RXS1169" s="86"/>
      <c r="RXT1169" s="86"/>
      <c r="RXU1169" s="86"/>
      <c r="RXV1169" s="86"/>
      <c r="RXW1169" s="86"/>
      <c r="RXX1169" s="86"/>
      <c r="RXY1169" s="86"/>
      <c r="RXZ1169" s="86"/>
      <c r="RYA1169" s="86"/>
      <c r="RYB1169" s="86"/>
      <c r="RYC1169" s="86"/>
      <c r="RYD1169" s="86"/>
      <c r="RYE1169" s="86"/>
      <c r="RYF1169" s="86"/>
      <c r="RYG1169" s="86"/>
      <c r="RYH1169" s="86"/>
      <c r="RYI1169" s="86"/>
      <c r="RYJ1169" s="86"/>
      <c r="RYK1169" s="86"/>
      <c r="RYL1169" s="86"/>
      <c r="RYM1169" s="86"/>
      <c r="RYN1169" s="86"/>
      <c r="RYO1169" s="86"/>
      <c r="RYP1169" s="86"/>
      <c r="RYQ1169" s="86"/>
      <c r="RYR1169" s="86"/>
      <c r="RYS1169" s="86"/>
      <c r="RYT1169" s="86"/>
      <c r="RYU1169" s="86"/>
      <c r="RYV1169" s="86"/>
      <c r="RYW1169" s="86"/>
      <c r="RYX1169" s="86"/>
      <c r="RYY1169" s="86"/>
      <c r="RYZ1169" s="86"/>
      <c r="RZA1169" s="86"/>
      <c r="RZB1169" s="86"/>
      <c r="RZC1169" s="86"/>
      <c r="RZD1169" s="86"/>
      <c r="RZE1169" s="86"/>
      <c r="RZF1169" s="86"/>
      <c r="RZG1169" s="86"/>
      <c r="RZH1169" s="86"/>
      <c r="RZI1169" s="86"/>
      <c r="RZJ1169" s="86"/>
      <c r="RZK1169" s="86"/>
      <c r="RZL1169" s="86"/>
      <c r="RZM1169" s="86"/>
      <c r="RZN1169" s="86"/>
      <c r="RZO1169" s="86"/>
      <c r="RZP1169" s="86"/>
      <c r="RZQ1169" s="86"/>
      <c r="RZR1169" s="86"/>
      <c r="RZS1169" s="86"/>
      <c r="RZT1169" s="86"/>
      <c r="RZU1169" s="86"/>
      <c r="RZV1169" s="86"/>
      <c r="RZW1169" s="86"/>
      <c r="RZX1169" s="86"/>
      <c r="RZY1169" s="86"/>
      <c r="RZZ1169" s="86"/>
      <c r="SAA1169" s="86"/>
      <c r="SAB1169" s="86"/>
      <c r="SAC1169" s="86"/>
      <c r="SAD1169" s="86"/>
      <c r="SAE1169" s="86"/>
      <c r="SAF1169" s="86"/>
      <c r="SAG1169" s="86"/>
      <c r="SAH1169" s="86"/>
      <c r="SAI1169" s="86"/>
      <c r="SAJ1169" s="86"/>
      <c r="SAK1169" s="86"/>
      <c r="SAL1169" s="86"/>
      <c r="SAM1169" s="86"/>
      <c r="SAN1169" s="86"/>
      <c r="SAO1169" s="86"/>
      <c r="SAP1169" s="86"/>
      <c r="SAQ1169" s="86"/>
      <c r="SAR1169" s="86"/>
      <c r="SAS1169" s="86"/>
      <c r="SAT1169" s="86"/>
      <c r="SAU1169" s="86"/>
      <c r="SAV1169" s="86"/>
      <c r="SAW1169" s="86"/>
      <c r="SAX1169" s="86"/>
      <c r="SAY1169" s="86"/>
      <c r="SAZ1169" s="86"/>
      <c r="SBA1169" s="86"/>
      <c r="SBB1169" s="86"/>
      <c r="SBC1169" s="86"/>
      <c r="SBD1169" s="86"/>
      <c r="SBE1169" s="86"/>
      <c r="SBF1169" s="86"/>
      <c r="SBG1169" s="86"/>
      <c r="SBH1169" s="86"/>
      <c r="SBI1169" s="86"/>
      <c r="SBJ1169" s="86"/>
      <c r="SBK1169" s="86"/>
      <c r="SBL1169" s="86"/>
      <c r="SBM1169" s="86"/>
      <c r="SBN1169" s="86"/>
      <c r="SBO1169" s="86"/>
      <c r="SBP1169" s="86"/>
      <c r="SBQ1169" s="86"/>
      <c r="SBR1169" s="86"/>
      <c r="SBS1169" s="86"/>
      <c r="SBT1169" s="86"/>
      <c r="SBU1169" s="86"/>
      <c r="SBV1169" s="86"/>
      <c r="SBW1169" s="86"/>
      <c r="SBX1169" s="86"/>
      <c r="SBY1169" s="86"/>
      <c r="SBZ1169" s="86"/>
      <c r="SCA1169" s="86"/>
      <c r="SCB1169" s="86"/>
      <c r="SCC1169" s="86"/>
      <c r="SCD1169" s="86"/>
      <c r="SCE1169" s="86"/>
      <c r="SCF1169" s="86"/>
      <c r="SCG1169" s="86"/>
      <c r="SCH1169" s="86"/>
      <c r="SCI1169" s="86"/>
      <c r="SCJ1169" s="86"/>
      <c r="SCK1169" s="86"/>
      <c r="SCL1169" s="86"/>
      <c r="SCM1169" s="86"/>
      <c r="SCN1169" s="86"/>
      <c r="SCO1169" s="86"/>
      <c r="SCP1169" s="86"/>
      <c r="SCQ1169" s="86"/>
      <c r="SCR1169" s="86"/>
      <c r="SCS1169" s="86"/>
      <c r="SCT1169" s="86"/>
      <c r="SCU1169" s="86"/>
      <c r="SCV1169" s="86"/>
      <c r="SCW1169" s="86"/>
      <c r="SCX1169" s="86"/>
      <c r="SCY1169" s="86"/>
      <c r="SCZ1169" s="86"/>
      <c r="SDA1169" s="86"/>
      <c r="SDB1169" s="86"/>
      <c r="SDC1169" s="86"/>
      <c r="SDD1169" s="86"/>
      <c r="SDE1169" s="86"/>
      <c r="SDF1169" s="86"/>
      <c r="SDG1169" s="86"/>
      <c r="SDH1169" s="86"/>
      <c r="SDI1169" s="86"/>
      <c r="SDJ1169" s="86"/>
      <c r="SDK1169" s="86"/>
      <c r="SDL1169" s="86"/>
      <c r="SDM1169" s="86"/>
      <c r="SDN1169" s="86"/>
      <c r="SDO1169" s="86"/>
      <c r="SDP1169" s="86"/>
      <c r="SDQ1169" s="86"/>
      <c r="SDR1169" s="86"/>
      <c r="SDS1169" s="86"/>
      <c r="SDT1169" s="86"/>
      <c r="SDU1169" s="86"/>
      <c r="SDV1169" s="86"/>
      <c r="SDW1169" s="86"/>
      <c r="SDX1169" s="86"/>
      <c r="SDY1169" s="86"/>
      <c r="SDZ1169" s="86"/>
      <c r="SEA1169" s="86"/>
      <c r="SEB1169" s="86"/>
      <c r="SEC1169" s="86"/>
      <c r="SED1169" s="86"/>
      <c r="SEE1169" s="86"/>
      <c r="SEF1169" s="86"/>
      <c r="SEG1169" s="86"/>
      <c r="SEH1169" s="86"/>
      <c r="SEI1169" s="86"/>
      <c r="SEJ1169" s="86"/>
      <c r="SEK1169" s="86"/>
      <c r="SEL1169" s="86"/>
      <c r="SEM1169" s="86"/>
      <c r="SEN1169" s="86"/>
      <c r="SEO1169" s="86"/>
      <c r="SEP1169" s="86"/>
      <c r="SEQ1169" s="86"/>
      <c r="SER1169" s="86"/>
      <c r="SES1169" s="86"/>
      <c r="SET1169" s="86"/>
      <c r="SEU1169" s="86"/>
      <c r="SEV1169" s="86"/>
      <c r="SEW1169" s="86"/>
      <c r="SEX1169" s="86"/>
      <c r="SEY1169" s="86"/>
      <c r="SEZ1169" s="86"/>
      <c r="SFA1169" s="86"/>
      <c r="SFB1169" s="86"/>
      <c r="SFC1169" s="86"/>
      <c r="SFD1169" s="86"/>
      <c r="SFE1169" s="86"/>
      <c r="SFF1169" s="86"/>
      <c r="SFG1169" s="86"/>
      <c r="SFH1169" s="86"/>
      <c r="SFI1169" s="86"/>
      <c r="SFJ1169" s="86"/>
      <c r="SFK1169" s="86"/>
      <c r="SFL1169" s="86"/>
      <c r="SFM1169" s="86"/>
      <c r="SFN1169" s="86"/>
      <c r="SFO1169" s="86"/>
      <c r="SFP1169" s="86"/>
      <c r="SFQ1169" s="86"/>
      <c r="SFR1169" s="86"/>
      <c r="SFS1169" s="86"/>
      <c r="SFT1169" s="86"/>
      <c r="SFU1169" s="86"/>
      <c r="SFV1169" s="86"/>
      <c r="SFW1169" s="86"/>
      <c r="SFX1169" s="86"/>
      <c r="SFY1169" s="86"/>
      <c r="SFZ1169" s="86"/>
      <c r="SGA1169" s="86"/>
      <c r="SGB1169" s="86"/>
      <c r="SGC1169" s="86"/>
      <c r="SGD1169" s="86"/>
      <c r="SGE1169" s="86"/>
      <c r="SGF1169" s="86"/>
      <c r="SGG1169" s="86"/>
      <c r="SGH1169" s="86"/>
      <c r="SGI1169" s="86"/>
      <c r="SGJ1169" s="86"/>
      <c r="SGK1169" s="86"/>
      <c r="SGL1169" s="86"/>
      <c r="SGM1169" s="86"/>
      <c r="SGN1169" s="86"/>
      <c r="SGO1169" s="86"/>
      <c r="SGP1169" s="86"/>
      <c r="SGQ1169" s="86"/>
      <c r="SGR1169" s="86"/>
      <c r="SGS1169" s="86"/>
      <c r="SGT1169" s="86"/>
      <c r="SGU1169" s="86"/>
      <c r="SGV1169" s="86"/>
      <c r="SGW1169" s="86"/>
      <c r="SGX1169" s="86"/>
      <c r="SGY1169" s="86"/>
      <c r="SGZ1169" s="86"/>
      <c r="SHA1169" s="86"/>
      <c r="SHB1169" s="86"/>
      <c r="SHC1169" s="86"/>
      <c r="SHD1169" s="86"/>
      <c r="SHE1169" s="86"/>
      <c r="SHF1169" s="86"/>
      <c r="SHG1169" s="86"/>
      <c r="SHH1169" s="86"/>
      <c r="SHI1169" s="86"/>
      <c r="SHJ1169" s="86"/>
      <c r="SHK1169" s="86"/>
      <c r="SHL1169" s="86"/>
      <c r="SHM1169" s="86"/>
      <c r="SHN1169" s="86"/>
      <c r="SHO1169" s="86"/>
      <c r="SHP1169" s="86"/>
      <c r="SHQ1169" s="86"/>
      <c r="SHR1169" s="86"/>
      <c r="SHS1169" s="86"/>
      <c r="SHT1169" s="86"/>
      <c r="SHU1169" s="86"/>
      <c r="SHV1169" s="86"/>
      <c r="SHW1169" s="86"/>
      <c r="SHX1169" s="86"/>
      <c r="SHY1169" s="86"/>
      <c r="SHZ1169" s="86"/>
      <c r="SIA1169" s="86"/>
      <c r="SIB1169" s="86"/>
      <c r="SIC1169" s="86"/>
      <c r="SID1169" s="86"/>
      <c r="SIE1169" s="86"/>
      <c r="SIF1169" s="86"/>
      <c r="SIG1169" s="86"/>
      <c r="SIH1169" s="86"/>
      <c r="SII1169" s="86"/>
      <c r="SIJ1169" s="86"/>
      <c r="SIK1169" s="86"/>
      <c r="SIL1169" s="86"/>
      <c r="SIM1169" s="86"/>
      <c r="SIN1169" s="86"/>
      <c r="SIO1169" s="86"/>
      <c r="SIP1169" s="86"/>
      <c r="SIQ1169" s="86"/>
      <c r="SIR1169" s="86"/>
      <c r="SIS1169" s="86"/>
      <c r="SIT1169" s="86"/>
      <c r="SIU1169" s="86"/>
      <c r="SIV1169" s="86"/>
      <c r="SIW1169" s="86"/>
      <c r="SIX1169" s="86"/>
      <c r="SIY1169" s="86"/>
      <c r="SIZ1169" s="86"/>
      <c r="SJA1169" s="86"/>
      <c r="SJB1169" s="86"/>
      <c r="SJC1169" s="86"/>
      <c r="SJD1169" s="86"/>
      <c r="SJE1169" s="86"/>
      <c r="SJF1169" s="86"/>
      <c r="SJG1169" s="86"/>
      <c r="SJH1169" s="86"/>
      <c r="SJI1169" s="86"/>
      <c r="SJJ1169" s="86"/>
      <c r="SJK1169" s="86"/>
      <c r="SJL1169" s="86"/>
      <c r="SJM1169" s="86"/>
      <c r="SJN1169" s="86"/>
      <c r="SJO1169" s="86"/>
      <c r="SJP1169" s="86"/>
      <c r="SJQ1169" s="86"/>
      <c r="SJR1169" s="86"/>
      <c r="SJS1169" s="86"/>
      <c r="SJT1169" s="86"/>
      <c r="SJU1169" s="86"/>
      <c r="SJV1169" s="86"/>
      <c r="SJW1169" s="86"/>
      <c r="SJX1169" s="86"/>
      <c r="SJY1169" s="86"/>
      <c r="SJZ1169" s="86"/>
      <c r="SKA1169" s="86"/>
      <c r="SKB1169" s="86"/>
      <c r="SKC1169" s="86"/>
      <c r="SKD1169" s="86"/>
      <c r="SKE1169" s="86"/>
      <c r="SKF1169" s="86"/>
      <c r="SKG1169" s="86"/>
      <c r="SKH1169" s="86"/>
      <c r="SKI1169" s="86"/>
      <c r="SKJ1169" s="86"/>
      <c r="SKK1169" s="86"/>
      <c r="SKL1169" s="86"/>
      <c r="SKM1169" s="86"/>
      <c r="SKN1169" s="86"/>
      <c r="SKO1169" s="86"/>
      <c r="SKP1169" s="86"/>
      <c r="SKQ1169" s="86"/>
      <c r="SKR1169" s="86"/>
      <c r="SKS1169" s="86"/>
      <c r="SKT1169" s="86"/>
      <c r="SKU1169" s="86"/>
      <c r="SKV1169" s="86"/>
      <c r="SKW1169" s="86"/>
      <c r="SKX1169" s="86"/>
      <c r="SKY1169" s="86"/>
      <c r="SKZ1169" s="86"/>
      <c r="SLA1169" s="86"/>
      <c r="SLB1169" s="86"/>
      <c r="SLC1169" s="86"/>
      <c r="SLD1169" s="86"/>
      <c r="SLE1169" s="86"/>
      <c r="SLF1169" s="86"/>
      <c r="SLG1169" s="86"/>
      <c r="SLH1169" s="86"/>
      <c r="SLI1169" s="86"/>
      <c r="SLJ1169" s="86"/>
      <c r="SLK1169" s="86"/>
      <c r="SLL1169" s="86"/>
      <c r="SLM1169" s="86"/>
      <c r="SLN1169" s="86"/>
      <c r="SLO1169" s="86"/>
      <c r="SLP1169" s="86"/>
      <c r="SLQ1169" s="86"/>
      <c r="SLR1169" s="86"/>
      <c r="SLS1169" s="86"/>
      <c r="SLT1169" s="86"/>
      <c r="SLU1169" s="86"/>
      <c r="SLV1169" s="86"/>
      <c r="SLW1169" s="86"/>
      <c r="SLX1169" s="86"/>
      <c r="SLY1169" s="86"/>
      <c r="SLZ1169" s="86"/>
      <c r="SMA1169" s="86"/>
      <c r="SMB1169" s="86"/>
      <c r="SMC1169" s="86"/>
      <c r="SMD1169" s="86"/>
      <c r="SME1169" s="86"/>
      <c r="SMF1169" s="86"/>
      <c r="SMG1169" s="86"/>
      <c r="SMH1169" s="86"/>
      <c r="SMI1169" s="86"/>
      <c r="SMJ1169" s="86"/>
      <c r="SMK1169" s="86"/>
      <c r="SML1169" s="86"/>
      <c r="SMM1169" s="86"/>
      <c r="SMN1169" s="86"/>
      <c r="SMO1169" s="86"/>
      <c r="SMP1169" s="86"/>
      <c r="SMQ1169" s="86"/>
      <c r="SMR1169" s="86"/>
      <c r="SMS1169" s="86"/>
      <c r="SMT1169" s="86"/>
      <c r="SMU1169" s="86"/>
      <c r="SMV1169" s="86"/>
      <c r="SMW1169" s="86"/>
      <c r="SMX1169" s="86"/>
      <c r="SMY1169" s="86"/>
      <c r="SMZ1169" s="86"/>
      <c r="SNA1169" s="86"/>
      <c r="SNB1169" s="86"/>
      <c r="SNC1169" s="86"/>
      <c r="SND1169" s="86"/>
      <c r="SNE1169" s="86"/>
      <c r="SNF1169" s="86"/>
      <c r="SNG1169" s="86"/>
      <c r="SNH1169" s="86"/>
      <c r="SNI1169" s="86"/>
      <c r="SNJ1169" s="86"/>
      <c r="SNK1169" s="86"/>
      <c r="SNL1169" s="86"/>
      <c r="SNM1169" s="86"/>
      <c r="SNN1169" s="86"/>
      <c r="SNO1169" s="86"/>
      <c r="SNP1169" s="86"/>
      <c r="SNQ1169" s="86"/>
      <c r="SNR1169" s="86"/>
      <c r="SNS1169" s="86"/>
      <c r="SNT1169" s="86"/>
      <c r="SNU1169" s="86"/>
      <c r="SNV1169" s="86"/>
      <c r="SNW1169" s="86"/>
      <c r="SNX1169" s="86"/>
      <c r="SNY1169" s="86"/>
      <c r="SNZ1169" s="86"/>
      <c r="SOA1169" s="86"/>
      <c r="SOB1169" s="86"/>
      <c r="SOC1169" s="86"/>
      <c r="SOD1169" s="86"/>
      <c r="SOE1169" s="86"/>
      <c r="SOF1169" s="86"/>
      <c r="SOG1169" s="86"/>
      <c r="SOH1169" s="86"/>
      <c r="SOI1169" s="86"/>
      <c r="SOJ1169" s="86"/>
      <c r="SOK1169" s="86"/>
      <c r="SOL1169" s="86"/>
      <c r="SOM1169" s="86"/>
      <c r="SON1169" s="86"/>
      <c r="SOO1169" s="86"/>
      <c r="SOP1169" s="86"/>
      <c r="SOQ1169" s="86"/>
      <c r="SOR1169" s="86"/>
      <c r="SOS1169" s="86"/>
      <c r="SOT1169" s="86"/>
      <c r="SOU1169" s="86"/>
      <c r="SOV1169" s="86"/>
      <c r="SOW1169" s="86"/>
      <c r="SOX1169" s="86"/>
      <c r="SOY1169" s="86"/>
      <c r="SOZ1169" s="86"/>
      <c r="SPA1169" s="86"/>
      <c r="SPB1169" s="86"/>
      <c r="SPC1169" s="86"/>
      <c r="SPD1169" s="86"/>
      <c r="SPE1169" s="86"/>
      <c r="SPF1169" s="86"/>
      <c r="SPG1169" s="86"/>
      <c r="SPH1169" s="86"/>
      <c r="SPI1169" s="86"/>
      <c r="SPJ1169" s="86"/>
      <c r="SPK1169" s="86"/>
      <c r="SPL1169" s="86"/>
      <c r="SPM1169" s="86"/>
      <c r="SPN1169" s="86"/>
      <c r="SPO1169" s="86"/>
      <c r="SPP1169" s="86"/>
      <c r="SPQ1169" s="86"/>
      <c r="SPR1169" s="86"/>
      <c r="SPS1169" s="86"/>
      <c r="SPT1169" s="86"/>
      <c r="SPU1169" s="86"/>
      <c r="SPV1169" s="86"/>
      <c r="SPW1169" s="86"/>
      <c r="SPX1169" s="86"/>
      <c r="SPY1169" s="86"/>
      <c r="SPZ1169" s="86"/>
      <c r="SQA1169" s="86"/>
      <c r="SQB1169" s="86"/>
      <c r="SQC1169" s="86"/>
      <c r="SQD1169" s="86"/>
      <c r="SQE1169" s="86"/>
      <c r="SQF1169" s="86"/>
      <c r="SQG1169" s="86"/>
      <c r="SQH1169" s="86"/>
      <c r="SQI1169" s="86"/>
      <c r="SQJ1169" s="86"/>
      <c r="SQK1169" s="86"/>
      <c r="SQL1169" s="86"/>
      <c r="SQM1169" s="86"/>
      <c r="SQN1169" s="86"/>
      <c r="SQO1169" s="86"/>
      <c r="SQP1169" s="86"/>
      <c r="SQQ1169" s="86"/>
      <c r="SQR1169" s="86"/>
      <c r="SQS1169" s="86"/>
      <c r="SQT1169" s="86"/>
      <c r="SQU1169" s="86"/>
      <c r="SQV1169" s="86"/>
      <c r="SQW1169" s="86"/>
      <c r="SQX1169" s="86"/>
      <c r="SQY1169" s="86"/>
      <c r="SQZ1169" s="86"/>
      <c r="SRA1169" s="86"/>
      <c r="SRB1169" s="86"/>
      <c r="SRC1169" s="86"/>
      <c r="SRD1169" s="86"/>
      <c r="SRE1169" s="86"/>
      <c r="SRF1169" s="86"/>
      <c r="SRG1169" s="86"/>
      <c r="SRH1169" s="86"/>
      <c r="SRI1169" s="86"/>
      <c r="SRJ1169" s="86"/>
      <c r="SRK1169" s="86"/>
      <c r="SRL1169" s="86"/>
      <c r="SRM1169" s="86"/>
      <c r="SRN1169" s="86"/>
      <c r="SRO1169" s="86"/>
      <c r="SRP1169" s="86"/>
      <c r="SRQ1169" s="86"/>
      <c r="SRR1169" s="86"/>
      <c r="SRS1169" s="86"/>
      <c r="SRT1169" s="86"/>
      <c r="SRU1169" s="86"/>
      <c r="SRV1169" s="86"/>
      <c r="SRW1169" s="86"/>
      <c r="SRX1169" s="86"/>
      <c r="SRY1169" s="86"/>
      <c r="SRZ1169" s="86"/>
      <c r="SSA1169" s="86"/>
      <c r="SSB1169" s="86"/>
      <c r="SSC1169" s="86"/>
      <c r="SSD1169" s="86"/>
      <c r="SSE1169" s="86"/>
      <c r="SSF1169" s="86"/>
      <c r="SSG1169" s="86"/>
      <c r="SSH1169" s="86"/>
      <c r="SSI1169" s="86"/>
      <c r="SSJ1169" s="86"/>
      <c r="SSK1169" s="86"/>
      <c r="SSL1169" s="86"/>
      <c r="SSM1169" s="86"/>
      <c r="SSN1169" s="86"/>
      <c r="SSO1169" s="86"/>
      <c r="SSP1169" s="86"/>
      <c r="SSQ1169" s="86"/>
      <c r="SSR1169" s="86"/>
      <c r="SSS1169" s="86"/>
      <c r="SST1169" s="86"/>
      <c r="SSU1169" s="86"/>
      <c r="SSV1169" s="86"/>
      <c r="SSW1169" s="86"/>
      <c r="SSX1169" s="86"/>
      <c r="SSY1169" s="86"/>
      <c r="SSZ1169" s="86"/>
      <c r="STA1169" s="86"/>
      <c r="STB1169" s="86"/>
      <c r="STC1169" s="86"/>
      <c r="STD1169" s="86"/>
      <c r="STE1169" s="86"/>
      <c r="STF1169" s="86"/>
      <c r="STG1169" s="86"/>
      <c r="STH1169" s="86"/>
      <c r="STI1169" s="86"/>
      <c r="STJ1169" s="86"/>
      <c r="STK1169" s="86"/>
      <c r="STL1169" s="86"/>
      <c r="STM1169" s="86"/>
      <c r="STN1169" s="86"/>
      <c r="STO1169" s="86"/>
      <c r="STP1169" s="86"/>
      <c r="STQ1169" s="86"/>
      <c r="STR1169" s="86"/>
      <c r="STS1169" s="86"/>
      <c r="STT1169" s="86"/>
      <c r="STU1169" s="86"/>
      <c r="STV1169" s="86"/>
      <c r="STW1169" s="86"/>
      <c r="STX1169" s="86"/>
      <c r="STY1169" s="86"/>
      <c r="STZ1169" s="86"/>
      <c r="SUA1169" s="86"/>
      <c r="SUB1169" s="86"/>
      <c r="SUC1169" s="86"/>
      <c r="SUD1169" s="86"/>
      <c r="SUE1169" s="86"/>
      <c r="SUF1169" s="86"/>
      <c r="SUG1169" s="86"/>
      <c r="SUH1169" s="86"/>
      <c r="SUI1169" s="86"/>
      <c r="SUJ1169" s="86"/>
      <c r="SUK1169" s="86"/>
      <c r="SUL1169" s="86"/>
      <c r="SUM1169" s="86"/>
      <c r="SUN1169" s="86"/>
      <c r="SUO1169" s="86"/>
      <c r="SUP1169" s="86"/>
      <c r="SUQ1169" s="86"/>
      <c r="SUR1169" s="86"/>
      <c r="SUS1169" s="86"/>
      <c r="SUT1169" s="86"/>
      <c r="SUU1169" s="86"/>
      <c r="SUV1169" s="86"/>
      <c r="SUW1169" s="86"/>
      <c r="SUX1169" s="86"/>
      <c r="SUY1169" s="86"/>
      <c r="SUZ1169" s="86"/>
      <c r="SVA1169" s="86"/>
      <c r="SVB1169" s="86"/>
      <c r="SVC1169" s="86"/>
      <c r="SVD1169" s="86"/>
      <c r="SVE1169" s="86"/>
      <c r="SVF1169" s="86"/>
      <c r="SVG1169" s="86"/>
      <c r="SVH1169" s="86"/>
      <c r="SVI1169" s="86"/>
      <c r="SVJ1169" s="86"/>
      <c r="SVK1169" s="86"/>
      <c r="SVL1169" s="86"/>
      <c r="SVM1169" s="86"/>
      <c r="SVN1169" s="86"/>
      <c r="SVO1169" s="86"/>
      <c r="SVP1169" s="86"/>
      <c r="SVQ1169" s="86"/>
      <c r="SVR1169" s="86"/>
      <c r="SVS1169" s="86"/>
      <c r="SVT1169" s="86"/>
      <c r="SVU1169" s="86"/>
      <c r="SVV1169" s="86"/>
      <c r="SVW1169" s="86"/>
      <c r="SVX1169" s="86"/>
      <c r="SVY1169" s="86"/>
      <c r="SVZ1169" s="86"/>
      <c r="SWA1169" s="86"/>
      <c r="SWB1169" s="86"/>
      <c r="SWC1169" s="86"/>
      <c r="SWD1169" s="86"/>
      <c r="SWE1169" s="86"/>
      <c r="SWF1169" s="86"/>
      <c r="SWG1169" s="86"/>
      <c r="SWH1169" s="86"/>
      <c r="SWI1169" s="86"/>
      <c r="SWJ1169" s="86"/>
      <c r="SWK1169" s="86"/>
      <c r="SWL1169" s="86"/>
      <c r="SWM1169" s="86"/>
      <c r="SWN1169" s="86"/>
      <c r="SWO1169" s="86"/>
      <c r="SWP1169" s="86"/>
      <c r="SWQ1169" s="86"/>
      <c r="SWR1169" s="86"/>
      <c r="SWS1169" s="86"/>
      <c r="SWT1169" s="86"/>
      <c r="SWU1169" s="86"/>
      <c r="SWV1169" s="86"/>
      <c r="SWW1169" s="86"/>
      <c r="SWX1169" s="86"/>
      <c r="SWY1169" s="86"/>
      <c r="SWZ1169" s="86"/>
      <c r="SXA1169" s="86"/>
      <c r="SXB1169" s="86"/>
      <c r="SXC1169" s="86"/>
      <c r="SXD1169" s="86"/>
      <c r="SXE1169" s="86"/>
      <c r="SXF1169" s="86"/>
      <c r="SXG1169" s="86"/>
      <c r="SXH1169" s="86"/>
      <c r="SXI1169" s="86"/>
      <c r="SXJ1169" s="86"/>
      <c r="SXK1169" s="86"/>
      <c r="SXL1169" s="86"/>
      <c r="SXM1169" s="86"/>
      <c r="SXN1169" s="86"/>
      <c r="SXO1169" s="86"/>
      <c r="SXP1169" s="86"/>
      <c r="SXQ1169" s="86"/>
      <c r="SXR1169" s="86"/>
      <c r="SXS1169" s="86"/>
      <c r="SXT1169" s="86"/>
      <c r="SXU1169" s="86"/>
      <c r="SXV1169" s="86"/>
      <c r="SXW1169" s="86"/>
      <c r="SXX1169" s="86"/>
      <c r="SXY1169" s="86"/>
      <c r="SXZ1169" s="86"/>
      <c r="SYA1169" s="86"/>
      <c r="SYB1169" s="86"/>
      <c r="SYC1169" s="86"/>
      <c r="SYD1169" s="86"/>
      <c r="SYE1169" s="86"/>
      <c r="SYF1169" s="86"/>
      <c r="SYG1169" s="86"/>
      <c r="SYH1169" s="86"/>
      <c r="SYI1169" s="86"/>
      <c r="SYJ1169" s="86"/>
      <c r="SYK1169" s="86"/>
      <c r="SYL1169" s="86"/>
      <c r="SYM1169" s="86"/>
      <c r="SYN1169" s="86"/>
      <c r="SYO1169" s="86"/>
      <c r="SYP1169" s="86"/>
      <c r="SYQ1169" s="86"/>
      <c r="SYR1169" s="86"/>
      <c r="SYS1169" s="86"/>
      <c r="SYT1169" s="86"/>
      <c r="SYU1169" s="86"/>
      <c r="SYV1169" s="86"/>
      <c r="SYW1169" s="86"/>
      <c r="SYX1169" s="86"/>
      <c r="SYY1169" s="86"/>
      <c r="SYZ1169" s="86"/>
      <c r="SZA1169" s="86"/>
      <c r="SZB1169" s="86"/>
      <c r="SZC1169" s="86"/>
      <c r="SZD1169" s="86"/>
      <c r="SZE1169" s="86"/>
      <c r="SZF1169" s="86"/>
      <c r="SZG1169" s="86"/>
      <c r="SZH1169" s="86"/>
      <c r="SZI1169" s="86"/>
      <c r="SZJ1169" s="86"/>
      <c r="SZK1169" s="86"/>
      <c r="SZL1169" s="86"/>
      <c r="SZM1169" s="86"/>
      <c r="SZN1169" s="86"/>
      <c r="SZO1169" s="86"/>
      <c r="SZP1169" s="86"/>
      <c r="SZQ1169" s="86"/>
      <c r="SZR1169" s="86"/>
      <c r="SZS1169" s="86"/>
      <c r="SZT1169" s="86"/>
      <c r="SZU1169" s="86"/>
      <c r="SZV1169" s="86"/>
      <c r="SZW1169" s="86"/>
      <c r="SZX1169" s="86"/>
      <c r="SZY1169" s="86"/>
      <c r="SZZ1169" s="86"/>
      <c r="TAA1169" s="86"/>
      <c r="TAB1169" s="86"/>
      <c r="TAC1169" s="86"/>
      <c r="TAD1169" s="86"/>
      <c r="TAE1169" s="86"/>
      <c r="TAF1169" s="86"/>
      <c r="TAG1169" s="86"/>
      <c r="TAH1169" s="86"/>
      <c r="TAI1169" s="86"/>
      <c r="TAJ1169" s="86"/>
      <c r="TAK1169" s="86"/>
      <c r="TAL1169" s="86"/>
      <c r="TAM1169" s="86"/>
      <c r="TAN1169" s="86"/>
      <c r="TAO1169" s="86"/>
      <c r="TAP1169" s="86"/>
      <c r="TAQ1169" s="86"/>
      <c r="TAR1169" s="86"/>
      <c r="TAS1169" s="86"/>
      <c r="TAT1169" s="86"/>
      <c r="TAU1169" s="86"/>
      <c r="TAV1169" s="86"/>
      <c r="TAW1169" s="86"/>
      <c r="TAX1169" s="86"/>
      <c r="TAY1169" s="86"/>
      <c r="TAZ1169" s="86"/>
      <c r="TBA1169" s="86"/>
      <c r="TBB1169" s="86"/>
      <c r="TBC1169" s="86"/>
      <c r="TBD1169" s="86"/>
      <c r="TBE1169" s="86"/>
      <c r="TBF1169" s="86"/>
      <c r="TBG1169" s="86"/>
      <c r="TBH1169" s="86"/>
      <c r="TBI1169" s="86"/>
      <c r="TBJ1169" s="86"/>
      <c r="TBK1169" s="86"/>
      <c r="TBL1169" s="86"/>
      <c r="TBM1169" s="86"/>
      <c r="TBN1169" s="86"/>
      <c r="TBO1169" s="86"/>
      <c r="TBP1169" s="86"/>
      <c r="TBQ1169" s="86"/>
      <c r="TBR1169" s="86"/>
      <c r="TBS1169" s="86"/>
      <c r="TBT1169" s="86"/>
      <c r="TBU1169" s="86"/>
      <c r="TBV1169" s="86"/>
      <c r="TBW1169" s="86"/>
      <c r="TBX1169" s="86"/>
      <c r="TBY1169" s="86"/>
      <c r="TBZ1169" s="86"/>
      <c r="TCA1169" s="86"/>
      <c r="TCB1169" s="86"/>
      <c r="TCC1169" s="86"/>
      <c r="TCD1169" s="86"/>
      <c r="TCE1169" s="86"/>
      <c r="TCF1169" s="86"/>
      <c r="TCG1169" s="86"/>
      <c r="TCH1169" s="86"/>
      <c r="TCI1169" s="86"/>
      <c r="TCJ1169" s="86"/>
      <c r="TCK1169" s="86"/>
      <c r="TCL1169" s="86"/>
      <c r="TCM1169" s="86"/>
      <c r="TCN1169" s="86"/>
      <c r="TCO1169" s="86"/>
      <c r="TCP1169" s="86"/>
      <c r="TCQ1169" s="86"/>
      <c r="TCR1169" s="86"/>
      <c r="TCS1169" s="86"/>
      <c r="TCT1169" s="86"/>
      <c r="TCU1169" s="86"/>
      <c r="TCV1169" s="86"/>
      <c r="TCW1169" s="86"/>
      <c r="TCX1169" s="86"/>
      <c r="TCY1169" s="86"/>
      <c r="TCZ1169" s="86"/>
      <c r="TDA1169" s="86"/>
      <c r="TDB1169" s="86"/>
      <c r="TDC1169" s="86"/>
      <c r="TDD1169" s="86"/>
      <c r="TDE1169" s="86"/>
      <c r="TDF1169" s="86"/>
      <c r="TDG1169" s="86"/>
      <c r="TDH1169" s="86"/>
      <c r="TDI1169" s="86"/>
      <c r="TDJ1169" s="86"/>
      <c r="TDK1169" s="86"/>
      <c r="TDL1169" s="86"/>
      <c r="TDM1169" s="86"/>
      <c r="TDN1169" s="86"/>
      <c r="TDO1169" s="86"/>
      <c r="TDP1169" s="86"/>
      <c r="TDQ1169" s="86"/>
      <c r="TDR1169" s="86"/>
      <c r="TDS1169" s="86"/>
      <c r="TDT1169" s="86"/>
      <c r="TDU1169" s="86"/>
      <c r="TDV1169" s="86"/>
      <c r="TDW1169" s="86"/>
      <c r="TDX1169" s="86"/>
      <c r="TDY1169" s="86"/>
      <c r="TDZ1169" s="86"/>
      <c r="TEA1169" s="86"/>
      <c r="TEB1169" s="86"/>
      <c r="TEC1169" s="86"/>
      <c r="TED1169" s="86"/>
      <c r="TEE1169" s="86"/>
      <c r="TEF1169" s="86"/>
      <c r="TEG1169" s="86"/>
      <c r="TEH1169" s="86"/>
      <c r="TEI1169" s="86"/>
      <c r="TEJ1169" s="86"/>
      <c r="TEK1169" s="86"/>
      <c r="TEL1169" s="86"/>
      <c r="TEM1169" s="86"/>
      <c r="TEN1169" s="86"/>
      <c r="TEO1169" s="86"/>
      <c r="TEP1169" s="86"/>
      <c r="TEQ1169" s="86"/>
      <c r="TER1169" s="86"/>
      <c r="TES1169" s="86"/>
      <c r="TET1169" s="86"/>
      <c r="TEU1169" s="86"/>
      <c r="TEV1169" s="86"/>
      <c r="TEW1169" s="86"/>
      <c r="TEX1169" s="86"/>
      <c r="TEY1169" s="86"/>
      <c r="TEZ1169" s="86"/>
      <c r="TFA1169" s="86"/>
      <c r="TFB1169" s="86"/>
      <c r="TFC1169" s="86"/>
      <c r="TFD1169" s="86"/>
      <c r="TFE1169" s="86"/>
      <c r="TFF1169" s="86"/>
      <c r="TFG1169" s="86"/>
      <c r="TFH1169" s="86"/>
      <c r="TFI1169" s="86"/>
      <c r="TFJ1169" s="86"/>
      <c r="TFK1169" s="86"/>
      <c r="TFL1169" s="86"/>
      <c r="TFM1169" s="86"/>
      <c r="TFN1169" s="86"/>
      <c r="TFO1169" s="86"/>
      <c r="TFP1169" s="86"/>
      <c r="TFQ1169" s="86"/>
      <c r="TFR1169" s="86"/>
      <c r="TFS1169" s="86"/>
      <c r="TFT1169" s="86"/>
      <c r="TFU1169" s="86"/>
      <c r="TFV1169" s="86"/>
      <c r="TFW1169" s="86"/>
      <c r="TFX1169" s="86"/>
      <c r="TFY1169" s="86"/>
      <c r="TFZ1169" s="86"/>
      <c r="TGA1169" s="86"/>
      <c r="TGB1169" s="86"/>
      <c r="TGC1169" s="86"/>
      <c r="TGD1169" s="86"/>
      <c r="TGE1169" s="86"/>
      <c r="TGF1169" s="86"/>
      <c r="TGG1169" s="86"/>
      <c r="TGH1169" s="86"/>
      <c r="TGI1169" s="86"/>
      <c r="TGJ1169" s="86"/>
      <c r="TGK1169" s="86"/>
      <c r="TGL1169" s="86"/>
      <c r="TGM1169" s="86"/>
      <c r="TGN1169" s="86"/>
      <c r="TGO1169" s="86"/>
      <c r="TGP1169" s="86"/>
      <c r="TGQ1169" s="86"/>
      <c r="TGR1169" s="86"/>
      <c r="TGS1169" s="86"/>
      <c r="TGT1169" s="86"/>
      <c r="TGU1169" s="86"/>
      <c r="TGV1169" s="86"/>
      <c r="TGW1169" s="86"/>
      <c r="TGX1169" s="86"/>
      <c r="TGY1169" s="86"/>
      <c r="TGZ1169" s="86"/>
      <c r="THA1169" s="86"/>
      <c r="THB1169" s="86"/>
      <c r="THC1169" s="86"/>
      <c r="THD1169" s="86"/>
      <c r="THE1169" s="86"/>
      <c r="THF1169" s="86"/>
      <c r="THG1169" s="86"/>
      <c r="THH1169" s="86"/>
      <c r="THI1169" s="86"/>
      <c r="THJ1169" s="86"/>
      <c r="THK1169" s="86"/>
      <c r="THL1169" s="86"/>
      <c r="THM1169" s="86"/>
      <c r="THN1169" s="86"/>
      <c r="THO1169" s="86"/>
      <c r="THP1169" s="86"/>
      <c r="THQ1169" s="86"/>
      <c r="THR1169" s="86"/>
      <c r="THS1169" s="86"/>
      <c r="THT1169" s="86"/>
      <c r="THU1169" s="86"/>
      <c r="THV1169" s="86"/>
      <c r="THW1169" s="86"/>
      <c r="THX1169" s="86"/>
      <c r="THY1169" s="86"/>
      <c r="THZ1169" s="86"/>
      <c r="TIA1169" s="86"/>
      <c r="TIB1169" s="86"/>
      <c r="TIC1169" s="86"/>
      <c r="TID1169" s="86"/>
      <c r="TIE1169" s="86"/>
      <c r="TIF1169" s="86"/>
      <c r="TIG1169" s="86"/>
      <c r="TIH1169" s="86"/>
      <c r="TII1169" s="86"/>
      <c r="TIJ1169" s="86"/>
      <c r="TIK1169" s="86"/>
      <c r="TIL1169" s="86"/>
      <c r="TIM1169" s="86"/>
      <c r="TIN1169" s="86"/>
      <c r="TIO1169" s="86"/>
      <c r="TIP1169" s="86"/>
      <c r="TIQ1169" s="86"/>
      <c r="TIR1169" s="86"/>
      <c r="TIS1169" s="86"/>
      <c r="TIT1169" s="86"/>
      <c r="TIU1169" s="86"/>
      <c r="TIV1169" s="86"/>
      <c r="TIW1169" s="86"/>
      <c r="TIX1169" s="86"/>
      <c r="TIY1169" s="86"/>
      <c r="TIZ1169" s="86"/>
      <c r="TJA1169" s="86"/>
      <c r="TJB1169" s="86"/>
      <c r="TJC1169" s="86"/>
      <c r="TJD1169" s="86"/>
      <c r="TJE1169" s="86"/>
      <c r="TJF1169" s="86"/>
      <c r="TJG1169" s="86"/>
      <c r="TJH1169" s="86"/>
      <c r="TJI1169" s="86"/>
      <c r="TJJ1169" s="86"/>
      <c r="TJK1169" s="86"/>
      <c r="TJL1169" s="86"/>
      <c r="TJM1169" s="86"/>
      <c r="TJN1169" s="86"/>
      <c r="TJO1169" s="86"/>
      <c r="TJP1169" s="86"/>
      <c r="TJQ1169" s="86"/>
      <c r="TJR1169" s="86"/>
      <c r="TJS1169" s="86"/>
      <c r="TJT1169" s="86"/>
      <c r="TJU1169" s="86"/>
      <c r="TJV1169" s="86"/>
      <c r="TJW1169" s="86"/>
      <c r="TJX1169" s="86"/>
      <c r="TJY1169" s="86"/>
      <c r="TJZ1169" s="86"/>
      <c r="TKA1169" s="86"/>
      <c r="TKB1169" s="86"/>
      <c r="TKC1169" s="86"/>
      <c r="TKD1169" s="86"/>
      <c r="TKE1169" s="86"/>
      <c r="TKF1169" s="86"/>
      <c r="TKG1169" s="86"/>
      <c r="TKH1169" s="86"/>
      <c r="TKI1169" s="86"/>
      <c r="TKJ1169" s="86"/>
      <c r="TKK1169" s="86"/>
      <c r="TKL1169" s="86"/>
      <c r="TKM1169" s="86"/>
      <c r="TKN1169" s="86"/>
      <c r="TKO1169" s="86"/>
      <c r="TKP1169" s="86"/>
      <c r="TKQ1169" s="86"/>
      <c r="TKR1169" s="86"/>
      <c r="TKS1169" s="86"/>
      <c r="TKT1169" s="86"/>
      <c r="TKU1169" s="86"/>
      <c r="TKV1169" s="86"/>
      <c r="TKW1169" s="86"/>
      <c r="TKX1169" s="86"/>
      <c r="TKY1169" s="86"/>
      <c r="TKZ1169" s="86"/>
      <c r="TLA1169" s="86"/>
      <c r="TLB1169" s="86"/>
      <c r="TLC1169" s="86"/>
      <c r="TLD1169" s="86"/>
      <c r="TLE1169" s="86"/>
      <c r="TLF1169" s="86"/>
      <c r="TLG1169" s="86"/>
      <c r="TLH1169" s="86"/>
      <c r="TLI1169" s="86"/>
      <c r="TLJ1169" s="86"/>
      <c r="TLK1169" s="86"/>
      <c r="TLL1169" s="86"/>
      <c r="TLM1169" s="86"/>
      <c r="TLN1169" s="86"/>
      <c r="TLO1169" s="86"/>
      <c r="TLP1169" s="86"/>
      <c r="TLQ1169" s="86"/>
      <c r="TLR1169" s="86"/>
      <c r="TLS1169" s="86"/>
      <c r="TLT1169" s="86"/>
      <c r="TLU1169" s="86"/>
      <c r="TLV1169" s="86"/>
      <c r="TLW1169" s="86"/>
      <c r="TLX1169" s="86"/>
      <c r="TLY1169" s="86"/>
      <c r="TLZ1169" s="86"/>
      <c r="TMA1169" s="86"/>
      <c r="TMB1169" s="86"/>
      <c r="TMC1169" s="86"/>
      <c r="TMD1169" s="86"/>
      <c r="TME1169" s="86"/>
      <c r="TMF1169" s="86"/>
      <c r="TMG1169" s="86"/>
      <c r="TMH1169" s="86"/>
      <c r="TMI1169" s="86"/>
      <c r="TMJ1169" s="86"/>
      <c r="TMK1169" s="86"/>
      <c r="TML1169" s="86"/>
      <c r="TMM1169" s="86"/>
      <c r="TMN1169" s="86"/>
      <c r="TMO1169" s="86"/>
      <c r="TMP1169" s="86"/>
      <c r="TMQ1169" s="86"/>
      <c r="TMR1169" s="86"/>
      <c r="TMS1169" s="86"/>
      <c r="TMT1169" s="86"/>
      <c r="TMU1169" s="86"/>
      <c r="TMV1169" s="86"/>
      <c r="TMW1169" s="86"/>
      <c r="TMX1169" s="86"/>
      <c r="TMY1169" s="86"/>
      <c r="TMZ1169" s="86"/>
      <c r="TNA1169" s="86"/>
      <c r="TNB1169" s="86"/>
      <c r="TNC1169" s="86"/>
      <c r="TND1169" s="86"/>
      <c r="TNE1169" s="86"/>
      <c r="TNF1169" s="86"/>
      <c r="TNG1169" s="86"/>
      <c r="TNH1169" s="86"/>
      <c r="TNI1169" s="86"/>
      <c r="TNJ1169" s="86"/>
      <c r="TNK1169" s="86"/>
      <c r="TNL1169" s="86"/>
      <c r="TNM1169" s="86"/>
      <c r="TNN1169" s="86"/>
      <c r="TNO1169" s="86"/>
      <c r="TNP1169" s="86"/>
      <c r="TNQ1169" s="86"/>
      <c r="TNR1169" s="86"/>
      <c r="TNS1169" s="86"/>
      <c r="TNT1169" s="86"/>
      <c r="TNU1169" s="86"/>
      <c r="TNV1169" s="86"/>
      <c r="TNW1169" s="86"/>
      <c r="TNX1169" s="86"/>
      <c r="TNY1169" s="86"/>
      <c r="TNZ1169" s="86"/>
      <c r="TOA1169" s="86"/>
      <c r="TOB1169" s="86"/>
      <c r="TOC1169" s="86"/>
      <c r="TOD1169" s="86"/>
      <c r="TOE1169" s="86"/>
      <c r="TOF1169" s="86"/>
      <c r="TOG1169" s="86"/>
      <c r="TOH1169" s="86"/>
      <c r="TOI1169" s="86"/>
      <c r="TOJ1169" s="86"/>
      <c r="TOK1169" s="86"/>
      <c r="TOL1169" s="86"/>
      <c r="TOM1169" s="86"/>
      <c r="TON1169" s="86"/>
      <c r="TOO1169" s="86"/>
      <c r="TOP1169" s="86"/>
      <c r="TOQ1169" s="86"/>
      <c r="TOR1169" s="86"/>
      <c r="TOS1169" s="86"/>
      <c r="TOT1169" s="86"/>
      <c r="TOU1169" s="86"/>
      <c r="TOV1169" s="86"/>
      <c r="TOW1169" s="86"/>
      <c r="TOX1169" s="86"/>
      <c r="TOY1169" s="86"/>
      <c r="TOZ1169" s="86"/>
      <c r="TPA1169" s="86"/>
      <c r="TPB1169" s="86"/>
      <c r="TPC1169" s="86"/>
      <c r="TPD1169" s="86"/>
      <c r="TPE1169" s="86"/>
      <c r="TPF1169" s="86"/>
      <c r="TPG1169" s="86"/>
      <c r="TPH1169" s="86"/>
      <c r="TPI1169" s="86"/>
      <c r="TPJ1169" s="86"/>
      <c r="TPK1169" s="86"/>
      <c r="TPL1169" s="86"/>
      <c r="TPM1169" s="86"/>
      <c r="TPN1169" s="86"/>
      <c r="TPO1169" s="86"/>
      <c r="TPP1169" s="86"/>
      <c r="TPQ1169" s="86"/>
      <c r="TPR1169" s="86"/>
      <c r="TPS1169" s="86"/>
      <c r="TPT1169" s="86"/>
      <c r="TPU1169" s="86"/>
      <c r="TPV1169" s="86"/>
      <c r="TPW1169" s="86"/>
      <c r="TPX1169" s="86"/>
      <c r="TPY1169" s="86"/>
      <c r="TPZ1169" s="86"/>
      <c r="TQA1169" s="86"/>
      <c r="TQB1169" s="86"/>
      <c r="TQC1169" s="86"/>
      <c r="TQD1169" s="86"/>
      <c r="TQE1169" s="86"/>
      <c r="TQF1169" s="86"/>
      <c r="TQG1169" s="86"/>
      <c r="TQH1169" s="86"/>
      <c r="TQI1169" s="86"/>
      <c r="TQJ1169" s="86"/>
      <c r="TQK1169" s="86"/>
      <c r="TQL1169" s="86"/>
      <c r="TQM1169" s="86"/>
      <c r="TQN1169" s="86"/>
      <c r="TQO1169" s="86"/>
      <c r="TQP1169" s="86"/>
      <c r="TQQ1169" s="86"/>
      <c r="TQR1169" s="86"/>
      <c r="TQS1169" s="86"/>
      <c r="TQT1169" s="86"/>
      <c r="TQU1169" s="86"/>
      <c r="TQV1169" s="86"/>
      <c r="TQW1169" s="86"/>
      <c r="TQX1169" s="86"/>
      <c r="TQY1169" s="86"/>
      <c r="TQZ1169" s="86"/>
      <c r="TRA1169" s="86"/>
      <c r="TRB1169" s="86"/>
      <c r="TRC1169" s="86"/>
      <c r="TRD1169" s="86"/>
      <c r="TRE1169" s="86"/>
      <c r="TRF1169" s="86"/>
      <c r="TRG1169" s="86"/>
      <c r="TRH1169" s="86"/>
      <c r="TRI1169" s="86"/>
      <c r="TRJ1169" s="86"/>
      <c r="TRK1169" s="86"/>
      <c r="TRL1169" s="86"/>
      <c r="TRM1169" s="86"/>
      <c r="TRN1169" s="86"/>
      <c r="TRO1169" s="86"/>
      <c r="TRP1169" s="86"/>
      <c r="TRQ1169" s="86"/>
      <c r="TRR1169" s="86"/>
      <c r="TRS1169" s="86"/>
      <c r="TRT1169" s="86"/>
      <c r="TRU1169" s="86"/>
      <c r="TRV1169" s="86"/>
      <c r="TRW1169" s="86"/>
      <c r="TRX1169" s="86"/>
      <c r="TRY1169" s="86"/>
      <c r="TRZ1169" s="86"/>
      <c r="TSA1169" s="86"/>
      <c r="TSB1169" s="86"/>
      <c r="TSC1169" s="86"/>
      <c r="TSD1169" s="86"/>
      <c r="TSE1169" s="86"/>
      <c r="TSF1169" s="86"/>
      <c r="TSG1169" s="86"/>
      <c r="TSH1169" s="86"/>
      <c r="TSI1169" s="86"/>
      <c r="TSJ1169" s="86"/>
      <c r="TSK1169" s="86"/>
      <c r="TSL1169" s="86"/>
      <c r="TSM1169" s="86"/>
      <c r="TSN1169" s="86"/>
      <c r="TSO1169" s="86"/>
      <c r="TSP1169" s="86"/>
      <c r="TSQ1169" s="86"/>
      <c r="TSR1169" s="86"/>
      <c r="TSS1169" s="86"/>
      <c r="TST1169" s="86"/>
      <c r="TSU1169" s="86"/>
      <c r="TSV1169" s="86"/>
      <c r="TSW1169" s="86"/>
      <c r="TSX1169" s="86"/>
      <c r="TSY1169" s="86"/>
      <c r="TSZ1169" s="86"/>
      <c r="TTA1169" s="86"/>
      <c r="TTB1169" s="86"/>
      <c r="TTC1169" s="86"/>
      <c r="TTD1169" s="86"/>
      <c r="TTE1169" s="86"/>
      <c r="TTF1169" s="86"/>
      <c r="TTG1169" s="86"/>
      <c r="TTH1169" s="86"/>
      <c r="TTI1169" s="86"/>
      <c r="TTJ1169" s="86"/>
      <c r="TTK1169" s="86"/>
      <c r="TTL1169" s="86"/>
      <c r="TTM1169" s="86"/>
      <c r="TTN1169" s="86"/>
      <c r="TTO1169" s="86"/>
      <c r="TTP1169" s="86"/>
      <c r="TTQ1169" s="86"/>
      <c r="TTR1169" s="86"/>
      <c r="TTS1169" s="86"/>
      <c r="TTT1169" s="86"/>
      <c r="TTU1169" s="86"/>
      <c r="TTV1169" s="86"/>
      <c r="TTW1169" s="86"/>
      <c r="TTX1169" s="86"/>
      <c r="TTY1169" s="86"/>
      <c r="TTZ1169" s="86"/>
      <c r="TUA1169" s="86"/>
      <c r="TUB1169" s="86"/>
      <c r="TUC1169" s="86"/>
      <c r="TUD1169" s="86"/>
      <c r="TUE1169" s="86"/>
      <c r="TUF1169" s="86"/>
      <c r="TUG1169" s="86"/>
      <c r="TUH1169" s="86"/>
      <c r="TUI1169" s="86"/>
      <c r="TUJ1169" s="86"/>
      <c r="TUK1169" s="86"/>
      <c r="TUL1169" s="86"/>
      <c r="TUM1169" s="86"/>
      <c r="TUN1169" s="86"/>
      <c r="TUO1169" s="86"/>
      <c r="TUP1169" s="86"/>
      <c r="TUQ1169" s="86"/>
      <c r="TUR1169" s="86"/>
      <c r="TUS1169" s="86"/>
      <c r="TUT1169" s="86"/>
      <c r="TUU1169" s="86"/>
      <c r="TUV1169" s="86"/>
      <c r="TUW1169" s="86"/>
      <c r="TUX1169" s="86"/>
      <c r="TUY1169" s="86"/>
      <c r="TUZ1169" s="86"/>
      <c r="TVA1169" s="86"/>
      <c r="TVB1169" s="86"/>
      <c r="TVC1169" s="86"/>
      <c r="TVD1169" s="86"/>
      <c r="TVE1169" s="86"/>
      <c r="TVF1169" s="86"/>
      <c r="TVG1169" s="86"/>
      <c r="TVH1169" s="86"/>
      <c r="TVI1169" s="86"/>
      <c r="TVJ1169" s="86"/>
      <c r="TVK1169" s="86"/>
      <c r="TVL1169" s="86"/>
      <c r="TVM1169" s="86"/>
      <c r="TVN1169" s="86"/>
      <c r="TVO1169" s="86"/>
      <c r="TVP1169" s="86"/>
      <c r="TVQ1169" s="86"/>
      <c r="TVR1169" s="86"/>
      <c r="TVS1169" s="86"/>
      <c r="TVT1169" s="86"/>
      <c r="TVU1169" s="86"/>
      <c r="TVV1169" s="86"/>
      <c r="TVW1169" s="86"/>
      <c r="TVX1169" s="86"/>
      <c r="TVY1169" s="86"/>
      <c r="TVZ1169" s="86"/>
      <c r="TWA1169" s="86"/>
      <c r="TWB1169" s="86"/>
      <c r="TWC1169" s="86"/>
      <c r="TWD1169" s="86"/>
      <c r="TWE1169" s="86"/>
      <c r="TWF1169" s="86"/>
      <c r="TWG1169" s="86"/>
      <c r="TWH1169" s="86"/>
      <c r="TWI1169" s="86"/>
      <c r="TWJ1169" s="86"/>
      <c r="TWK1169" s="86"/>
      <c r="TWL1169" s="86"/>
      <c r="TWM1169" s="86"/>
      <c r="TWN1169" s="86"/>
      <c r="TWO1169" s="86"/>
      <c r="TWP1169" s="86"/>
      <c r="TWQ1169" s="86"/>
      <c r="TWR1169" s="86"/>
      <c r="TWS1169" s="86"/>
      <c r="TWT1169" s="86"/>
      <c r="TWU1169" s="86"/>
      <c r="TWV1169" s="86"/>
      <c r="TWW1169" s="86"/>
      <c r="TWX1169" s="86"/>
      <c r="TWY1169" s="86"/>
      <c r="TWZ1169" s="86"/>
      <c r="TXA1169" s="86"/>
      <c r="TXB1169" s="86"/>
      <c r="TXC1169" s="86"/>
      <c r="TXD1169" s="86"/>
      <c r="TXE1169" s="86"/>
      <c r="TXF1169" s="86"/>
      <c r="TXG1169" s="86"/>
      <c r="TXH1169" s="86"/>
      <c r="TXI1169" s="86"/>
      <c r="TXJ1169" s="86"/>
      <c r="TXK1169" s="86"/>
      <c r="TXL1169" s="86"/>
      <c r="TXM1169" s="86"/>
      <c r="TXN1169" s="86"/>
      <c r="TXO1169" s="86"/>
      <c r="TXP1169" s="86"/>
      <c r="TXQ1169" s="86"/>
      <c r="TXR1169" s="86"/>
      <c r="TXS1169" s="86"/>
      <c r="TXT1169" s="86"/>
      <c r="TXU1169" s="86"/>
      <c r="TXV1169" s="86"/>
      <c r="TXW1169" s="86"/>
      <c r="TXX1169" s="86"/>
      <c r="TXY1169" s="86"/>
      <c r="TXZ1169" s="86"/>
      <c r="TYA1169" s="86"/>
      <c r="TYB1169" s="86"/>
      <c r="TYC1169" s="86"/>
      <c r="TYD1169" s="86"/>
      <c r="TYE1169" s="86"/>
      <c r="TYF1169" s="86"/>
      <c r="TYG1169" s="86"/>
      <c r="TYH1169" s="86"/>
      <c r="TYI1169" s="86"/>
      <c r="TYJ1169" s="86"/>
      <c r="TYK1169" s="86"/>
      <c r="TYL1169" s="86"/>
      <c r="TYM1169" s="86"/>
      <c r="TYN1169" s="86"/>
      <c r="TYO1169" s="86"/>
      <c r="TYP1169" s="86"/>
      <c r="TYQ1169" s="86"/>
      <c r="TYR1169" s="86"/>
      <c r="TYS1169" s="86"/>
      <c r="TYT1169" s="86"/>
      <c r="TYU1169" s="86"/>
      <c r="TYV1169" s="86"/>
      <c r="TYW1169" s="86"/>
      <c r="TYX1169" s="86"/>
      <c r="TYY1169" s="86"/>
      <c r="TYZ1169" s="86"/>
      <c r="TZA1169" s="86"/>
      <c r="TZB1169" s="86"/>
      <c r="TZC1169" s="86"/>
      <c r="TZD1169" s="86"/>
      <c r="TZE1169" s="86"/>
      <c r="TZF1169" s="86"/>
      <c r="TZG1169" s="86"/>
      <c r="TZH1169" s="86"/>
      <c r="TZI1169" s="86"/>
      <c r="TZJ1169" s="86"/>
      <c r="TZK1169" s="86"/>
      <c r="TZL1169" s="86"/>
      <c r="TZM1169" s="86"/>
      <c r="TZN1169" s="86"/>
      <c r="TZO1169" s="86"/>
      <c r="TZP1169" s="86"/>
      <c r="TZQ1169" s="86"/>
      <c r="TZR1169" s="86"/>
      <c r="TZS1169" s="86"/>
      <c r="TZT1169" s="86"/>
      <c r="TZU1169" s="86"/>
      <c r="TZV1169" s="86"/>
      <c r="TZW1169" s="86"/>
      <c r="TZX1169" s="86"/>
      <c r="TZY1169" s="86"/>
      <c r="TZZ1169" s="86"/>
      <c r="UAA1169" s="86"/>
      <c r="UAB1169" s="86"/>
      <c r="UAC1169" s="86"/>
      <c r="UAD1169" s="86"/>
      <c r="UAE1169" s="86"/>
      <c r="UAF1169" s="86"/>
      <c r="UAG1169" s="86"/>
      <c r="UAH1169" s="86"/>
      <c r="UAI1169" s="86"/>
      <c r="UAJ1169" s="86"/>
      <c r="UAK1169" s="86"/>
      <c r="UAL1169" s="86"/>
      <c r="UAM1169" s="86"/>
      <c r="UAN1169" s="86"/>
      <c r="UAO1169" s="86"/>
      <c r="UAP1169" s="86"/>
      <c r="UAQ1169" s="86"/>
      <c r="UAR1169" s="86"/>
      <c r="UAS1169" s="86"/>
      <c r="UAT1169" s="86"/>
      <c r="UAU1169" s="86"/>
      <c r="UAV1169" s="86"/>
      <c r="UAW1169" s="86"/>
      <c r="UAX1169" s="86"/>
      <c r="UAY1169" s="86"/>
      <c r="UAZ1169" s="86"/>
      <c r="UBA1169" s="86"/>
      <c r="UBB1169" s="86"/>
      <c r="UBC1169" s="86"/>
      <c r="UBD1169" s="86"/>
      <c r="UBE1169" s="86"/>
      <c r="UBF1169" s="86"/>
      <c r="UBG1169" s="86"/>
      <c r="UBH1169" s="86"/>
      <c r="UBI1169" s="86"/>
      <c r="UBJ1169" s="86"/>
      <c r="UBK1169" s="86"/>
      <c r="UBL1169" s="86"/>
      <c r="UBM1169" s="86"/>
      <c r="UBN1169" s="86"/>
      <c r="UBO1169" s="86"/>
      <c r="UBP1169" s="86"/>
      <c r="UBQ1169" s="86"/>
      <c r="UBR1169" s="86"/>
      <c r="UBS1169" s="86"/>
      <c r="UBT1169" s="86"/>
      <c r="UBU1169" s="86"/>
      <c r="UBV1169" s="86"/>
      <c r="UBW1169" s="86"/>
      <c r="UBX1169" s="86"/>
      <c r="UBY1169" s="86"/>
      <c r="UBZ1169" s="86"/>
      <c r="UCA1169" s="86"/>
      <c r="UCB1169" s="86"/>
      <c r="UCC1169" s="86"/>
      <c r="UCD1169" s="86"/>
      <c r="UCE1169" s="86"/>
      <c r="UCF1169" s="86"/>
      <c r="UCG1169" s="86"/>
      <c r="UCH1169" s="86"/>
      <c r="UCI1169" s="86"/>
      <c r="UCJ1169" s="86"/>
      <c r="UCK1169" s="86"/>
      <c r="UCL1169" s="86"/>
      <c r="UCM1169" s="86"/>
      <c r="UCN1169" s="86"/>
      <c r="UCO1169" s="86"/>
      <c r="UCP1169" s="86"/>
      <c r="UCQ1169" s="86"/>
      <c r="UCR1169" s="86"/>
      <c r="UCS1169" s="86"/>
      <c r="UCT1169" s="86"/>
      <c r="UCU1169" s="86"/>
      <c r="UCV1169" s="86"/>
      <c r="UCW1169" s="86"/>
      <c r="UCX1169" s="86"/>
      <c r="UCY1169" s="86"/>
      <c r="UCZ1169" s="86"/>
      <c r="UDA1169" s="86"/>
      <c r="UDB1169" s="86"/>
      <c r="UDC1169" s="86"/>
      <c r="UDD1169" s="86"/>
      <c r="UDE1169" s="86"/>
      <c r="UDF1169" s="86"/>
      <c r="UDG1169" s="86"/>
      <c r="UDH1169" s="86"/>
      <c r="UDI1169" s="86"/>
      <c r="UDJ1169" s="86"/>
      <c r="UDK1169" s="86"/>
      <c r="UDL1169" s="86"/>
      <c r="UDM1169" s="86"/>
      <c r="UDN1169" s="86"/>
      <c r="UDO1169" s="86"/>
      <c r="UDP1169" s="86"/>
      <c r="UDQ1169" s="86"/>
      <c r="UDR1169" s="86"/>
      <c r="UDS1169" s="86"/>
      <c r="UDT1169" s="86"/>
      <c r="UDU1169" s="86"/>
      <c r="UDV1169" s="86"/>
      <c r="UDW1169" s="86"/>
      <c r="UDX1169" s="86"/>
      <c r="UDY1169" s="86"/>
      <c r="UDZ1169" s="86"/>
      <c r="UEA1169" s="86"/>
      <c r="UEB1169" s="86"/>
      <c r="UEC1169" s="86"/>
      <c r="UED1169" s="86"/>
      <c r="UEE1169" s="86"/>
      <c r="UEF1169" s="86"/>
      <c r="UEG1169" s="86"/>
      <c r="UEH1169" s="86"/>
      <c r="UEI1169" s="86"/>
      <c r="UEJ1169" s="86"/>
      <c r="UEK1169" s="86"/>
      <c r="UEL1169" s="86"/>
      <c r="UEM1169" s="86"/>
      <c r="UEN1169" s="86"/>
      <c r="UEO1169" s="86"/>
      <c r="UEP1169" s="86"/>
      <c r="UEQ1169" s="86"/>
      <c r="UER1169" s="86"/>
      <c r="UES1169" s="86"/>
      <c r="UET1169" s="86"/>
      <c r="UEU1169" s="86"/>
      <c r="UEV1169" s="86"/>
      <c r="UEW1169" s="86"/>
      <c r="UEX1169" s="86"/>
      <c r="UEY1169" s="86"/>
      <c r="UEZ1169" s="86"/>
      <c r="UFA1169" s="86"/>
      <c r="UFB1169" s="86"/>
      <c r="UFC1169" s="86"/>
      <c r="UFD1169" s="86"/>
      <c r="UFE1169" s="86"/>
      <c r="UFF1169" s="86"/>
      <c r="UFG1169" s="86"/>
      <c r="UFH1169" s="86"/>
      <c r="UFI1169" s="86"/>
      <c r="UFJ1169" s="86"/>
      <c r="UFK1169" s="86"/>
      <c r="UFL1169" s="86"/>
      <c r="UFM1169" s="86"/>
      <c r="UFN1169" s="86"/>
      <c r="UFO1169" s="86"/>
      <c r="UFP1169" s="86"/>
      <c r="UFQ1169" s="86"/>
      <c r="UFR1169" s="86"/>
      <c r="UFS1169" s="86"/>
      <c r="UFT1169" s="86"/>
      <c r="UFU1169" s="86"/>
      <c r="UFV1169" s="86"/>
      <c r="UFW1169" s="86"/>
      <c r="UFX1169" s="86"/>
      <c r="UFY1169" s="86"/>
      <c r="UFZ1169" s="86"/>
      <c r="UGA1169" s="86"/>
      <c r="UGB1169" s="86"/>
      <c r="UGC1169" s="86"/>
      <c r="UGD1169" s="86"/>
      <c r="UGE1169" s="86"/>
      <c r="UGF1169" s="86"/>
      <c r="UGG1169" s="86"/>
      <c r="UGH1169" s="86"/>
      <c r="UGI1169" s="86"/>
      <c r="UGJ1169" s="86"/>
      <c r="UGK1169" s="86"/>
      <c r="UGL1169" s="86"/>
      <c r="UGM1169" s="86"/>
      <c r="UGN1169" s="86"/>
      <c r="UGO1169" s="86"/>
      <c r="UGP1169" s="86"/>
      <c r="UGQ1169" s="86"/>
      <c r="UGR1169" s="86"/>
      <c r="UGS1169" s="86"/>
      <c r="UGT1169" s="86"/>
      <c r="UGU1169" s="86"/>
      <c r="UGV1169" s="86"/>
      <c r="UGW1169" s="86"/>
      <c r="UGX1169" s="86"/>
      <c r="UGY1169" s="86"/>
      <c r="UGZ1169" s="86"/>
      <c r="UHA1169" s="86"/>
      <c r="UHB1169" s="86"/>
      <c r="UHC1169" s="86"/>
      <c r="UHD1169" s="86"/>
      <c r="UHE1169" s="86"/>
      <c r="UHF1169" s="86"/>
      <c r="UHG1169" s="86"/>
      <c r="UHH1169" s="86"/>
      <c r="UHI1169" s="86"/>
      <c r="UHJ1169" s="86"/>
      <c r="UHK1169" s="86"/>
      <c r="UHL1169" s="86"/>
      <c r="UHM1169" s="86"/>
      <c r="UHN1169" s="86"/>
      <c r="UHO1169" s="86"/>
      <c r="UHP1169" s="86"/>
      <c r="UHQ1169" s="86"/>
      <c r="UHR1169" s="86"/>
      <c r="UHS1169" s="86"/>
      <c r="UHT1169" s="86"/>
      <c r="UHU1169" s="86"/>
      <c r="UHV1169" s="86"/>
      <c r="UHW1169" s="86"/>
      <c r="UHX1169" s="86"/>
      <c r="UHY1169" s="86"/>
      <c r="UHZ1169" s="86"/>
      <c r="UIA1169" s="86"/>
      <c r="UIB1169" s="86"/>
      <c r="UIC1169" s="86"/>
      <c r="UID1169" s="86"/>
      <c r="UIE1169" s="86"/>
      <c r="UIF1169" s="86"/>
      <c r="UIG1169" s="86"/>
      <c r="UIH1169" s="86"/>
      <c r="UII1169" s="86"/>
      <c r="UIJ1169" s="86"/>
      <c r="UIK1169" s="86"/>
      <c r="UIL1169" s="86"/>
      <c r="UIM1169" s="86"/>
      <c r="UIN1169" s="86"/>
      <c r="UIO1169" s="86"/>
      <c r="UIP1169" s="86"/>
      <c r="UIQ1169" s="86"/>
      <c r="UIR1169" s="86"/>
      <c r="UIS1169" s="86"/>
      <c r="UIT1169" s="86"/>
      <c r="UIU1169" s="86"/>
      <c r="UIV1169" s="86"/>
      <c r="UIW1169" s="86"/>
      <c r="UIX1169" s="86"/>
      <c r="UIY1169" s="86"/>
      <c r="UIZ1169" s="86"/>
      <c r="UJA1169" s="86"/>
      <c r="UJB1169" s="86"/>
      <c r="UJC1169" s="86"/>
      <c r="UJD1169" s="86"/>
      <c r="UJE1169" s="86"/>
      <c r="UJF1169" s="86"/>
      <c r="UJG1169" s="86"/>
      <c r="UJH1169" s="86"/>
      <c r="UJI1169" s="86"/>
      <c r="UJJ1169" s="86"/>
      <c r="UJK1169" s="86"/>
      <c r="UJL1169" s="86"/>
      <c r="UJM1169" s="86"/>
      <c r="UJN1169" s="86"/>
      <c r="UJO1169" s="86"/>
      <c r="UJP1169" s="86"/>
      <c r="UJQ1169" s="86"/>
      <c r="UJR1169" s="86"/>
      <c r="UJS1169" s="86"/>
      <c r="UJT1169" s="86"/>
      <c r="UJU1169" s="86"/>
      <c r="UJV1169" s="86"/>
      <c r="UJW1169" s="86"/>
      <c r="UJX1169" s="86"/>
      <c r="UJY1169" s="86"/>
      <c r="UJZ1169" s="86"/>
      <c r="UKA1169" s="86"/>
      <c r="UKB1169" s="86"/>
      <c r="UKC1169" s="86"/>
      <c r="UKD1169" s="86"/>
      <c r="UKE1169" s="86"/>
      <c r="UKF1169" s="86"/>
      <c r="UKG1169" s="86"/>
      <c r="UKH1169" s="86"/>
      <c r="UKI1169" s="86"/>
      <c r="UKJ1169" s="86"/>
      <c r="UKK1169" s="86"/>
      <c r="UKL1169" s="86"/>
      <c r="UKM1169" s="86"/>
      <c r="UKN1169" s="86"/>
      <c r="UKO1169" s="86"/>
      <c r="UKP1169" s="86"/>
      <c r="UKQ1169" s="86"/>
      <c r="UKR1169" s="86"/>
      <c r="UKS1169" s="86"/>
      <c r="UKT1169" s="86"/>
      <c r="UKU1169" s="86"/>
      <c r="UKV1169" s="86"/>
      <c r="UKW1169" s="86"/>
      <c r="UKX1169" s="86"/>
      <c r="UKY1169" s="86"/>
      <c r="UKZ1169" s="86"/>
      <c r="ULA1169" s="86"/>
      <c r="ULB1169" s="86"/>
      <c r="ULC1169" s="86"/>
      <c r="ULD1169" s="86"/>
      <c r="ULE1169" s="86"/>
      <c r="ULF1169" s="86"/>
      <c r="ULG1169" s="86"/>
      <c r="ULH1169" s="86"/>
      <c r="ULI1169" s="86"/>
      <c r="ULJ1169" s="86"/>
      <c r="ULK1169" s="86"/>
      <c r="ULL1169" s="86"/>
      <c r="ULM1169" s="86"/>
      <c r="ULN1169" s="86"/>
      <c r="ULO1169" s="86"/>
      <c r="ULP1169" s="86"/>
      <c r="ULQ1169" s="86"/>
      <c r="ULR1169" s="86"/>
      <c r="ULS1169" s="86"/>
      <c r="ULT1169" s="86"/>
      <c r="ULU1169" s="86"/>
      <c r="ULV1169" s="86"/>
      <c r="ULW1169" s="86"/>
      <c r="ULX1169" s="86"/>
      <c r="ULY1169" s="86"/>
      <c r="ULZ1169" s="86"/>
      <c r="UMA1169" s="86"/>
      <c r="UMB1169" s="86"/>
      <c r="UMC1169" s="86"/>
      <c r="UMD1169" s="86"/>
      <c r="UME1169" s="86"/>
      <c r="UMF1169" s="86"/>
      <c r="UMG1169" s="86"/>
      <c r="UMH1169" s="86"/>
      <c r="UMI1169" s="86"/>
      <c r="UMJ1169" s="86"/>
      <c r="UMK1169" s="86"/>
      <c r="UML1169" s="86"/>
      <c r="UMM1169" s="86"/>
      <c r="UMN1169" s="86"/>
      <c r="UMO1169" s="86"/>
      <c r="UMP1169" s="86"/>
      <c r="UMQ1169" s="86"/>
      <c r="UMR1169" s="86"/>
      <c r="UMS1169" s="86"/>
      <c r="UMT1169" s="86"/>
      <c r="UMU1169" s="86"/>
      <c r="UMV1169" s="86"/>
      <c r="UMW1169" s="86"/>
      <c r="UMX1169" s="86"/>
      <c r="UMY1169" s="86"/>
      <c r="UMZ1169" s="86"/>
      <c r="UNA1169" s="86"/>
      <c r="UNB1169" s="86"/>
      <c r="UNC1169" s="86"/>
      <c r="UND1169" s="86"/>
      <c r="UNE1169" s="86"/>
      <c r="UNF1169" s="86"/>
      <c r="UNG1169" s="86"/>
      <c r="UNH1169" s="86"/>
      <c r="UNI1169" s="86"/>
      <c r="UNJ1169" s="86"/>
      <c r="UNK1169" s="86"/>
      <c r="UNL1169" s="86"/>
      <c r="UNM1169" s="86"/>
      <c r="UNN1169" s="86"/>
      <c r="UNO1169" s="86"/>
      <c r="UNP1169" s="86"/>
      <c r="UNQ1169" s="86"/>
      <c r="UNR1169" s="86"/>
      <c r="UNS1169" s="86"/>
      <c r="UNT1169" s="86"/>
      <c r="UNU1169" s="86"/>
      <c r="UNV1169" s="86"/>
      <c r="UNW1169" s="86"/>
      <c r="UNX1169" s="86"/>
      <c r="UNY1169" s="86"/>
      <c r="UNZ1169" s="86"/>
      <c r="UOA1169" s="86"/>
      <c r="UOB1169" s="86"/>
      <c r="UOC1169" s="86"/>
      <c r="UOD1169" s="86"/>
      <c r="UOE1169" s="86"/>
      <c r="UOF1169" s="86"/>
      <c r="UOG1169" s="86"/>
      <c r="UOH1169" s="86"/>
      <c r="UOI1169" s="86"/>
      <c r="UOJ1169" s="86"/>
      <c r="UOK1169" s="86"/>
      <c r="UOL1169" s="86"/>
      <c r="UOM1169" s="86"/>
      <c r="UON1169" s="86"/>
      <c r="UOO1169" s="86"/>
      <c r="UOP1169" s="86"/>
      <c r="UOQ1169" s="86"/>
      <c r="UOR1169" s="86"/>
      <c r="UOS1169" s="86"/>
      <c r="UOT1169" s="86"/>
      <c r="UOU1169" s="86"/>
      <c r="UOV1169" s="86"/>
      <c r="UOW1169" s="86"/>
      <c r="UOX1169" s="86"/>
      <c r="UOY1169" s="86"/>
      <c r="UOZ1169" s="86"/>
      <c r="UPA1169" s="86"/>
      <c r="UPB1169" s="86"/>
      <c r="UPC1169" s="86"/>
      <c r="UPD1169" s="86"/>
      <c r="UPE1169" s="86"/>
      <c r="UPF1169" s="86"/>
      <c r="UPG1169" s="86"/>
      <c r="UPH1169" s="86"/>
      <c r="UPI1169" s="86"/>
      <c r="UPJ1169" s="86"/>
      <c r="UPK1169" s="86"/>
      <c r="UPL1169" s="86"/>
      <c r="UPM1169" s="86"/>
      <c r="UPN1169" s="86"/>
      <c r="UPO1169" s="86"/>
      <c r="UPP1169" s="86"/>
      <c r="UPQ1169" s="86"/>
      <c r="UPR1169" s="86"/>
      <c r="UPS1169" s="86"/>
      <c r="UPT1169" s="86"/>
      <c r="UPU1169" s="86"/>
      <c r="UPV1169" s="86"/>
      <c r="UPW1169" s="86"/>
      <c r="UPX1169" s="86"/>
      <c r="UPY1169" s="86"/>
      <c r="UPZ1169" s="86"/>
      <c r="UQA1169" s="86"/>
      <c r="UQB1169" s="86"/>
      <c r="UQC1169" s="86"/>
      <c r="UQD1169" s="86"/>
      <c r="UQE1169" s="86"/>
      <c r="UQF1169" s="86"/>
      <c r="UQG1169" s="86"/>
      <c r="UQH1169" s="86"/>
      <c r="UQI1169" s="86"/>
      <c r="UQJ1169" s="86"/>
      <c r="UQK1169" s="86"/>
      <c r="UQL1169" s="86"/>
      <c r="UQM1169" s="86"/>
      <c r="UQN1169" s="86"/>
      <c r="UQO1169" s="86"/>
      <c r="UQP1169" s="86"/>
      <c r="UQQ1169" s="86"/>
      <c r="UQR1169" s="86"/>
      <c r="UQS1169" s="86"/>
      <c r="UQT1169" s="86"/>
      <c r="UQU1169" s="86"/>
      <c r="UQV1169" s="86"/>
      <c r="UQW1169" s="86"/>
      <c r="UQX1169" s="86"/>
      <c r="UQY1169" s="86"/>
      <c r="UQZ1169" s="86"/>
      <c r="URA1169" s="86"/>
      <c r="URB1169" s="86"/>
      <c r="URC1169" s="86"/>
      <c r="URD1169" s="86"/>
      <c r="URE1169" s="86"/>
      <c r="URF1169" s="86"/>
      <c r="URG1169" s="86"/>
      <c r="URH1169" s="86"/>
      <c r="URI1169" s="86"/>
      <c r="URJ1169" s="86"/>
      <c r="URK1169" s="86"/>
      <c r="URL1169" s="86"/>
      <c r="URM1169" s="86"/>
      <c r="URN1169" s="86"/>
      <c r="URO1169" s="86"/>
      <c r="URP1169" s="86"/>
      <c r="URQ1169" s="86"/>
      <c r="URR1169" s="86"/>
      <c r="URS1169" s="86"/>
      <c r="URT1169" s="86"/>
      <c r="URU1169" s="86"/>
      <c r="URV1169" s="86"/>
      <c r="URW1169" s="86"/>
      <c r="URX1169" s="86"/>
      <c r="URY1169" s="86"/>
      <c r="URZ1169" s="86"/>
      <c r="USA1169" s="86"/>
      <c r="USB1169" s="86"/>
      <c r="USC1169" s="86"/>
      <c r="USD1169" s="86"/>
      <c r="USE1169" s="86"/>
      <c r="USF1169" s="86"/>
      <c r="USG1169" s="86"/>
      <c r="USH1169" s="86"/>
      <c r="USI1169" s="86"/>
      <c r="USJ1169" s="86"/>
      <c r="USK1169" s="86"/>
      <c r="USL1169" s="86"/>
      <c r="USM1169" s="86"/>
      <c r="USN1169" s="86"/>
      <c r="USO1169" s="86"/>
      <c r="USP1169" s="86"/>
      <c r="USQ1169" s="86"/>
      <c r="USR1169" s="86"/>
      <c r="USS1169" s="86"/>
      <c r="UST1169" s="86"/>
      <c r="USU1169" s="86"/>
      <c r="USV1169" s="86"/>
      <c r="USW1169" s="86"/>
      <c r="USX1169" s="86"/>
      <c r="USY1169" s="86"/>
      <c r="USZ1169" s="86"/>
      <c r="UTA1169" s="86"/>
      <c r="UTB1169" s="86"/>
      <c r="UTC1169" s="86"/>
      <c r="UTD1169" s="86"/>
      <c r="UTE1169" s="86"/>
      <c r="UTF1169" s="86"/>
      <c r="UTG1169" s="86"/>
      <c r="UTH1169" s="86"/>
      <c r="UTI1169" s="86"/>
      <c r="UTJ1169" s="86"/>
      <c r="UTK1169" s="86"/>
      <c r="UTL1169" s="86"/>
      <c r="UTM1169" s="86"/>
      <c r="UTN1169" s="86"/>
      <c r="UTO1169" s="86"/>
      <c r="UTP1169" s="86"/>
      <c r="UTQ1169" s="86"/>
      <c r="UTR1169" s="86"/>
      <c r="UTS1169" s="86"/>
      <c r="UTT1169" s="86"/>
      <c r="UTU1169" s="86"/>
      <c r="UTV1169" s="86"/>
      <c r="UTW1169" s="86"/>
      <c r="UTX1169" s="86"/>
      <c r="UTY1169" s="86"/>
      <c r="UTZ1169" s="86"/>
      <c r="UUA1169" s="86"/>
      <c r="UUB1169" s="86"/>
      <c r="UUC1169" s="86"/>
      <c r="UUD1169" s="86"/>
      <c r="UUE1169" s="86"/>
      <c r="UUF1169" s="86"/>
      <c r="UUG1169" s="86"/>
      <c r="UUH1169" s="86"/>
      <c r="UUI1169" s="86"/>
      <c r="UUJ1169" s="86"/>
      <c r="UUK1169" s="86"/>
      <c r="UUL1169" s="86"/>
      <c r="UUM1169" s="86"/>
      <c r="UUN1169" s="86"/>
      <c r="UUO1169" s="86"/>
      <c r="UUP1169" s="86"/>
      <c r="UUQ1169" s="86"/>
      <c r="UUR1169" s="86"/>
      <c r="UUS1169" s="86"/>
      <c r="UUT1169" s="86"/>
      <c r="UUU1169" s="86"/>
      <c r="UUV1169" s="86"/>
      <c r="UUW1169" s="86"/>
      <c r="UUX1169" s="86"/>
      <c r="UUY1169" s="86"/>
      <c r="UUZ1169" s="86"/>
      <c r="UVA1169" s="86"/>
      <c r="UVB1169" s="86"/>
      <c r="UVC1169" s="86"/>
      <c r="UVD1169" s="86"/>
      <c r="UVE1169" s="86"/>
      <c r="UVF1169" s="86"/>
      <c r="UVG1169" s="86"/>
      <c r="UVH1169" s="86"/>
      <c r="UVI1169" s="86"/>
      <c r="UVJ1169" s="86"/>
      <c r="UVK1169" s="86"/>
      <c r="UVL1169" s="86"/>
      <c r="UVM1169" s="86"/>
      <c r="UVN1169" s="86"/>
      <c r="UVO1169" s="86"/>
      <c r="UVP1169" s="86"/>
      <c r="UVQ1169" s="86"/>
      <c r="UVR1169" s="86"/>
      <c r="UVS1169" s="86"/>
      <c r="UVT1169" s="86"/>
      <c r="UVU1169" s="86"/>
      <c r="UVV1169" s="86"/>
      <c r="UVW1169" s="86"/>
      <c r="UVX1169" s="86"/>
      <c r="UVY1169" s="86"/>
      <c r="UVZ1169" s="86"/>
      <c r="UWA1169" s="86"/>
      <c r="UWB1169" s="86"/>
      <c r="UWC1169" s="86"/>
      <c r="UWD1169" s="86"/>
      <c r="UWE1169" s="86"/>
      <c r="UWF1169" s="86"/>
      <c r="UWG1169" s="86"/>
      <c r="UWH1169" s="86"/>
      <c r="UWI1169" s="86"/>
      <c r="UWJ1169" s="86"/>
      <c r="UWK1169" s="86"/>
      <c r="UWL1169" s="86"/>
      <c r="UWM1169" s="86"/>
      <c r="UWN1169" s="86"/>
      <c r="UWO1169" s="86"/>
      <c r="UWP1169" s="86"/>
      <c r="UWQ1169" s="86"/>
      <c r="UWR1169" s="86"/>
      <c r="UWS1169" s="86"/>
      <c r="UWT1169" s="86"/>
      <c r="UWU1169" s="86"/>
      <c r="UWV1169" s="86"/>
      <c r="UWW1169" s="86"/>
      <c r="UWX1169" s="86"/>
      <c r="UWY1169" s="86"/>
      <c r="UWZ1169" s="86"/>
      <c r="UXA1169" s="86"/>
      <c r="UXB1169" s="86"/>
      <c r="UXC1169" s="86"/>
      <c r="UXD1169" s="86"/>
      <c r="UXE1169" s="86"/>
      <c r="UXF1169" s="86"/>
      <c r="UXG1169" s="86"/>
      <c r="UXH1169" s="86"/>
      <c r="UXI1169" s="86"/>
      <c r="UXJ1169" s="86"/>
      <c r="UXK1169" s="86"/>
      <c r="UXL1169" s="86"/>
      <c r="UXM1169" s="86"/>
      <c r="UXN1169" s="86"/>
      <c r="UXO1169" s="86"/>
      <c r="UXP1169" s="86"/>
      <c r="UXQ1169" s="86"/>
      <c r="UXR1169" s="86"/>
      <c r="UXS1169" s="86"/>
      <c r="UXT1169" s="86"/>
      <c r="UXU1169" s="86"/>
      <c r="UXV1169" s="86"/>
      <c r="UXW1169" s="86"/>
      <c r="UXX1169" s="86"/>
      <c r="UXY1169" s="86"/>
      <c r="UXZ1169" s="86"/>
      <c r="UYA1169" s="86"/>
      <c r="UYB1169" s="86"/>
      <c r="UYC1169" s="86"/>
      <c r="UYD1169" s="86"/>
      <c r="UYE1169" s="86"/>
      <c r="UYF1169" s="86"/>
      <c r="UYG1169" s="86"/>
      <c r="UYH1169" s="86"/>
      <c r="UYI1169" s="86"/>
      <c r="UYJ1169" s="86"/>
      <c r="UYK1169" s="86"/>
      <c r="UYL1169" s="86"/>
      <c r="UYM1169" s="86"/>
      <c r="UYN1169" s="86"/>
      <c r="UYO1169" s="86"/>
      <c r="UYP1169" s="86"/>
      <c r="UYQ1169" s="86"/>
      <c r="UYR1169" s="86"/>
      <c r="UYS1169" s="86"/>
      <c r="UYT1169" s="86"/>
      <c r="UYU1169" s="86"/>
      <c r="UYV1169" s="86"/>
      <c r="UYW1169" s="86"/>
      <c r="UYX1169" s="86"/>
      <c r="UYY1169" s="86"/>
      <c r="UYZ1169" s="86"/>
      <c r="UZA1169" s="86"/>
      <c r="UZB1169" s="86"/>
      <c r="UZC1169" s="86"/>
      <c r="UZD1169" s="86"/>
      <c r="UZE1169" s="86"/>
      <c r="UZF1169" s="86"/>
      <c r="UZG1169" s="86"/>
      <c r="UZH1169" s="86"/>
      <c r="UZI1169" s="86"/>
      <c r="UZJ1169" s="86"/>
      <c r="UZK1169" s="86"/>
      <c r="UZL1169" s="86"/>
      <c r="UZM1169" s="86"/>
      <c r="UZN1169" s="86"/>
      <c r="UZO1169" s="86"/>
      <c r="UZP1169" s="86"/>
      <c r="UZQ1169" s="86"/>
      <c r="UZR1169" s="86"/>
      <c r="UZS1169" s="86"/>
      <c r="UZT1169" s="86"/>
      <c r="UZU1169" s="86"/>
      <c r="UZV1169" s="86"/>
      <c r="UZW1169" s="86"/>
      <c r="UZX1169" s="86"/>
      <c r="UZY1169" s="86"/>
      <c r="UZZ1169" s="86"/>
      <c r="VAA1169" s="86"/>
      <c r="VAB1169" s="86"/>
      <c r="VAC1169" s="86"/>
      <c r="VAD1169" s="86"/>
      <c r="VAE1169" s="86"/>
      <c r="VAF1169" s="86"/>
      <c r="VAG1169" s="86"/>
      <c r="VAH1169" s="86"/>
      <c r="VAI1169" s="86"/>
      <c r="VAJ1169" s="86"/>
      <c r="VAK1169" s="86"/>
      <c r="VAL1169" s="86"/>
      <c r="VAM1169" s="86"/>
      <c r="VAN1169" s="86"/>
      <c r="VAO1169" s="86"/>
      <c r="VAP1169" s="86"/>
      <c r="VAQ1169" s="86"/>
      <c r="VAR1169" s="86"/>
      <c r="VAS1169" s="86"/>
      <c r="VAT1169" s="86"/>
      <c r="VAU1169" s="86"/>
      <c r="VAV1169" s="86"/>
      <c r="VAW1169" s="86"/>
      <c r="VAX1169" s="86"/>
      <c r="VAY1169" s="86"/>
      <c r="VAZ1169" s="86"/>
      <c r="VBA1169" s="86"/>
      <c r="VBB1169" s="86"/>
      <c r="VBC1169" s="86"/>
      <c r="VBD1169" s="86"/>
      <c r="VBE1169" s="86"/>
      <c r="VBF1169" s="86"/>
      <c r="VBG1169" s="86"/>
      <c r="VBH1169" s="86"/>
      <c r="VBI1169" s="86"/>
      <c r="VBJ1169" s="86"/>
      <c r="VBK1169" s="86"/>
      <c r="VBL1169" s="86"/>
      <c r="VBM1169" s="86"/>
      <c r="VBN1169" s="86"/>
      <c r="VBO1169" s="86"/>
      <c r="VBP1169" s="86"/>
      <c r="VBQ1169" s="86"/>
      <c r="VBR1169" s="86"/>
      <c r="VBS1169" s="86"/>
      <c r="VBT1169" s="86"/>
      <c r="VBU1169" s="86"/>
      <c r="VBV1169" s="86"/>
      <c r="VBW1169" s="86"/>
      <c r="VBX1169" s="86"/>
      <c r="VBY1169" s="86"/>
      <c r="VBZ1169" s="86"/>
      <c r="VCA1169" s="86"/>
      <c r="VCB1169" s="86"/>
      <c r="VCC1169" s="86"/>
      <c r="VCD1169" s="86"/>
      <c r="VCE1169" s="86"/>
      <c r="VCF1169" s="86"/>
      <c r="VCG1169" s="86"/>
      <c r="VCH1169" s="86"/>
      <c r="VCI1169" s="86"/>
      <c r="VCJ1169" s="86"/>
      <c r="VCK1169" s="86"/>
      <c r="VCL1169" s="86"/>
      <c r="VCM1169" s="86"/>
      <c r="VCN1169" s="86"/>
      <c r="VCO1169" s="86"/>
      <c r="VCP1169" s="86"/>
      <c r="VCQ1169" s="86"/>
      <c r="VCR1169" s="86"/>
      <c r="VCS1169" s="86"/>
      <c r="VCT1169" s="86"/>
      <c r="VCU1169" s="86"/>
      <c r="VCV1169" s="86"/>
      <c r="VCW1169" s="86"/>
      <c r="VCX1169" s="86"/>
      <c r="VCY1169" s="86"/>
      <c r="VCZ1169" s="86"/>
      <c r="VDA1169" s="86"/>
      <c r="VDB1169" s="86"/>
      <c r="VDC1169" s="86"/>
      <c r="VDD1169" s="86"/>
      <c r="VDE1169" s="86"/>
      <c r="VDF1169" s="86"/>
      <c r="VDG1169" s="86"/>
      <c r="VDH1169" s="86"/>
      <c r="VDI1169" s="86"/>
      <c r="VDJ1169" s="86"/>
      <c r="VDK1169" s="86"/>
      <c r="VDL1169" s="86"/>
      <c r="VDM1169" s="86"/>
      <c r="VDN1169" s="86"/>
      <c r="VDO1169" s="86"/>
      <c r="VDP1169" s="86"/>
      <c r="VDQ1169" s="86"/>
      <c r="VDR1169" s="86"/>
      <c r="VDS1169" s="86"/>
      <c r="VDT1169" s="86"/>
      <c r="VDU1169" s="86"/>
      <c r="VDV1169" s="86"/>
      <c r="VDW1169" s="86"/>
      <c r="VDX1169" s="86"/>
      <c r="VDY1169" s="86"/>
      <c r="VDZ1169" s="86"/>
      <c r="VEA1169" s="86"/>
      <c r="VEB1169" s="86"/>
      <c r="VEC1169" s="86"/>
      <c r="VED1169" s="86"/>
      <c r="VEE1169" s="86"/>
      <c r="VEF1169" s="86"/>
      <c r="VEG1169" s="86"/>
      <c r="VEH1169" s="86"/>
      <c r="VEI1169" s="86"/>
      <c r="VEJ1169" s="86"/>
      <c r="VEK1169" s="86"/>
      <c r="VEL1169" s="86"/>
      <c r="VEM1169" s="86"/>
      <c r="VEN1169" s="86"/>
      <c r="VEO1169" s="86"/>
      <c r="VEP1169" s="86"/>
      <c r="VEQ1169" s="86"/>
      <c r="VER1169" s="86"/>
      <c r="VES1169" s="86"/>
      <c r="VET1169" s="86"/>
      <c r="VEU1169" s="86"/>
      <c r="VEV1169" s="86"/>
      <c r="VEW1169" s="86"/>
      <c r="VEX1169" s="86"/>
      <c r="VEY1169" s="86"/>
      <c r="VEZ1169" s="86"/>
      <c r="VFA1169" s="86"/>
      <c r="VFB1169" s="86"/>
      <c r="VFC1169" s="86"/>
      <c r="VFD1169" s="86"/>
      <c r="VFE1169" s="86"/>
      <c r="VFF1169" s="86"/>
      <c r="VFG1169" s="86"/>
      <c r="VFH1169" s="86"/>
      <c r="VFI1169" s="86"/>
      <c r="VFJ1169" s="86"/>
      <c r="VFK1169" s="86"/>
      <c r="VFL1169" s="86"/>
      <c r="VFM1169" s="86"/>
      <c r="VFN1169" s="86"/>
      <c r="VFO1169" s="86"/>
      <c r="VFP1169" s="86"/>
      <c r="VFQ1169" s="86"/>
      <c r="VFR1169" s="86"/>
      <c r="VFS1169" s="86"/>
      <c r="VFT1169" s="86"/>
      <c r="VFU1169" s="86"/>
      <c r="VFV1169" s="86"/>
      <c r="VFW1169" s="86"/>
      <c r="VFX1169" s="86"/>
      <c r="VFY1169" s="86"/>
      <c r="VFZ1169" s="86"/>
      <c r="VGA1169" s="86"/>
      <c r="VGB1169" s="86"/>
      <c r="VGC1169" s="86"/>
      <c r="VGD1169" s="86"/>
      <c r="VGE1169" s="86"/>
      <c r="VGF1169" s="86"/>
      <c r="VGG1169" s="86"/>
      <c r="VGH1169" s="86"/>
      <c r="VGI1169" s="86"/>
      <c r="VGJ1169" s="86"/>
      <c r="VGK1169" s="86"/>
      <c r="VGL1169" s="86"/>
      <c r="VGM1169" s="86"/>
      <c r="VGN1169" s="86"/>
      <c r="VGO1169" s="86"/>
      <c r="VGP1169" s="86"/>
      <c r="VGQ1169" s="86"/>
      <c r="VGR1169" s="86"/>
      <c r="VGS1169" s="86"/>
      <c r="VGT1169" s="86"/>
      <c r="VGU1169" s="86"/>
      <c r="VGV1169" s="86"/>
      <c r="VGW1169" s="86"/>
      <c r="VGX1169" s="86"/>
      <c r="VGY1169" s="86"/>
      <c r="VGZ1169" s="86"/>
      <c r="VHA1169" s="86"/>
      <c r="VHB1169" s="86"/>
      <c r="VHC1169" s="86"/>
      <c r="VHD1169" s="86"/>
      <c r="VHE1169" s="86"/>
      <c r="VHF1169" s="86"/>
      <c r="VHG1169" s="86"/>
      <c r="VHH1169" s="86"/>
      <c r="VHI1169" s="86"/>
      <c r="VHJ1169" s="86"/>
      <c r="VHK1169" s="86"/>
      <c r="VHL1169" s="86"/>
      <c r="VHM1169" s="86"/>
      <c r="VHN1169" s="86"/>
      <c r="VHO1169" s="86"/>
      <c r="VHP1169" s="86"/>
      <c r="VHQ1169" s="86"/>
      <c r="VHR1169" s="86"/>
      <c r="VHS1169" s="86"/>
      <c r="VHT1169" s="86"/>
      <c r="VHU1169" s="86"/>
      <c r="VHV1169" s="86"/>
      <c r="VHW1169" s="86"/>
      <c r="VHX1169" s="86"/>
      <c r="VHY1169" s="86"/>
      <c r="VHZ1169" s="86"/>
      <c r="VIA1169" s="86"/>
      <c r="VIB1169" s="86"/>
      <c r="VIC1169" s="86"/>
      <c r="VID1169" s="86"/>
      <c r="VIE1169" s="86"/>
      <c r="VIF1169" s="86"/>
      <c r="VIG1169" s="86"/>
      <c r="VIH1169" s="86"/>
      <c r="VII1169" s="86"/>
      <c r="VIJ1169" s="86"/>
      <c r="VIK1169" s="86"/>
      <c r="VIL1169" s="86"/>
      <c r="VIM1169" s="86"/>
      <c r="VIN1169" s="86"/>
      <c r="VIO1169" s="86"/>
      <c r="VIP1169" s="86"/>
      <c r="VIQ1169" s="86"/>
      <c r="VIR1169" s="86"/>
      <c r="VIS1169" s="86"/>
      <c r="VIT1169" s="86"/>
      <c r="VIU1169" s="86"/>
      <c r="VIV1169" s="86"/>
      <c r="VIW1169" s="86"/>
      <c r="VIX1169" s="86"/>
      <c r="VIY1169" s="86"/>
      <c r="VIZ1169" s="86"/>
      <c r="VJA1169" s="86"/>
      <c r="VJB1169" s="86"/>
      <c r="VJC1169" s="86"/>
      <c r="VJD1169" s="86"/>
      <c r="VJE1169" s="86"/>
      <c r="VJF1169" s="86"/>
      <c r="VJG1169" s="86"/>
      <c r="VJH1169" s="86"/>
      <c r="VJI1169" s="86"/>
      <c r="VJJ1169" s="86"/>
      <c r="VJK1169" s="86"/>
      <c r="VJL1169" s="86"/>
      <c r="VJM1169" s="86"/>
      <c r="VJN1169" s="86"/>
      <c r="VJO1169" s="86"/>
      <c r="VJP1169" s="86"/>
      <c r="VJQ1169" s="86"/>
      <c r="VJR1169" s="86"/>
      <c r="VJS1169" s="86"/>
      <c r="VJT1169" s="86"/>
      <c r="VJU1169" s="86"/>
      <c r="VJV1169" s="86"/>
      <c r="VJW1169" s="86"/>
      <c r="VJX1169" s="86"/>
      <c r="VJY1169" s="86"/>
      <c r="VJZ1169" s="86"/>
      <c r="VKA1169" s="86"/>
      <c r="VKB1169" s="86"/>
      <c r="VKC1169" s="86"/>
      <c r="VKD1169" s="86"/>
      <c r="VKE1169" s="86"/>
      <c r="VKF1169" s="86"/>
      <c r="VKG1169" s="86"/>
      <c r="VKH1169" s="86"/>
      <c r="VKI1169" s="86"/>
      <c r="VKJ1169" s="86"/>
      <c r="VKK1169" s="86"/>
      <c r="VKL1169" s="86"/>
      <c r="VKM1169" s="86"/>
      <c r="VKN1169" s="86"/>
      <c r="VKO1169" s="86"/>
      <c r="VKP1169" s="86"/>
      <c r="VKQ1169" s="86"/>
      <c r="VKR1169" s="86"/>
      <c r="VKS1169" s="86"/>
      <c r="VKT1169" s="86"/>
      <c r="VKU1169" s="86"/>
      <c r="VKV1169" s="86"/>
      <c r="VKW1169" s="86"/>
      <c r="VKX1169" s="86"/>
      <c r="VKY1169" s="86"/>
      <c r="VKZ1169" s="86"/>
      <c r="VLA1169" s="86"/>
      <c r="VLB1169" s="86"/>
      <c r="VLC1169" s="86"/>
      <c r="VLD1169" s="86"/>
      <c r="VLE1169" s="86"/>
      <c r="VLF1169" s="86"/>
      <c r="VLG1169" s="86"/>
      <c r="VLH1169" s="86"/>
      <c r="VLI1169" s="86"/>
      <c r="VLJ1169" s="86"/>
      <c r="VLK1169" s="86"/>
      <c r="VLL1169" s="86"/>
      <c r="VLM1169" s="86"/>
      <c r="VLN1169" s="86"/>
      <c r="VLO1169" s="86"/>
      <c r="VLP1169" s="86"/>
      <c r="VLQ1169" s="86"/>
      <c r="VLR1169" s="86"/>
      <c r="VLS1169" s="86"/>
      <c r="VLT1169" s="86"/>
      <c r="VLU1169" s="86"/>
      <c r="VLV1169" s="86"/>
      <c r="VLW1169" s="86"/>
      <c r="VLX1169" s="86"/>
      <c r="VLY1169" s="86"/>
      <c r="VLZ1169" s="86"/>
      <c r="VMA1169" s="86"/>
      <c r="VMB1169" s="86"/>
      <c r="VMC1169" s="86"/>
      <c r="VMD1169" s="86"/>
      <c r="VME1169" s="86"/>
      <c r="VMF1169" s="86"/>
      <c r="VMG1169" s="86"/>
      <c r="VMH1169" s="86"/>
      <c r="VMI1169" s="86"/>
      <c r="VMJ1169" s="86"/>
      <c r="VMK1169" s="86"/>
      <c r="VML1169" s="86"/>
      <c r="VMM1169" s="86"/>
      <c r="VMN1169" s="86"/>
      <c r="VMO1169" s="86"/>
      <c r="VMP1169" s="86"/>
      <c r="VMQ1169" s="86"/>
      <c r="VMR1169" s="86"/>
      <c r="VMS1169" s="86"/>
      <c r="VMT1169" s="86"/>
      <c r="VMU1169" s="86"/>
      <c r="VMV1169" s="86"/>
      <c r="VMW1169" s="86"/>
      <c r="VMX1169" s="86"/>
      <c r="VMY1169" s="86"/>
      <c r="VMZ1169" s="86"/>
      <c r="VNA1169" s="86"/>
      <c r="VNB1169" s="86"/>
      <c r="VNC1169" s="86"/>
      <c r="VND1169" s="86"/>
      <c r="VNE1169" s="86"/>
      <c r="VNF1169" s="86"/>
      <c r="VNG1169" s="86"/>
      <c r="VNH1169" s="86"/>
      <c r="VNI1169" s="86"/>
      <c r="VNJ1169" s="86"/>
      <c r="VNK1169" s="86"/>
      <c r="VNL1169" s="86"/>
      <c r="VNM1169" s="86"/>
      <c r="VNN1169" s="86"/>
      <c r="VNO1169" s="86"/>
      <c r="VNP1169" s="86"/>
      <c r="VNQ1169" s="86"/>
      <c r="VNR1169" s="86"/>
      <c r="VNS1169" s="86"/>
      <c r="VNT1169" s="86"/>
      <c r="VNU1169" s="86"/>
      <c r="VNV1169" s="86"/>
      <c r="VNW1169" s="86"/>
      <c r="VNX1169" s="86"/>
      <c r="VNY1169" s="86"/>
      <c r="VNZ1169" s="86"/>
      <c r="VOA1169" s="86"/>
      <c r="VOB1169" s="86"/>
      <c r="VOC1169" s="86"/>
      <c r="VOD1169" s="86"/>
      <c r="VOE1169" s="86"/>
      <c r="VOF1169" s="86"/>
      <c r="VOG1169" s="86"/>
      <c r="VOH1169" s="86"/>
      <c r="VOI1169" s="86"/>
      <c r="VOJ1169" s="86"/>
      <c r="VOK1169" s="86"/>
      <c r="VOL1169" s="86"/>
      <c r="VOM1169" s="86"/>
      <c r="VON1169" s="86"/>
      <c r="VOO1169" s="86"/>
      <c r="VOP1169" s="86"/>
      <c r="VOQ1169" s="86"/>
      <c r="VOR1169" s="86"/>
      <c r="VOS1169" s="86"/>
      <c r="VOT1169" s="86"/>
      <c r="VOU1169" s="86"/>
      <c r="VOV1169" s="86"/>
      <c r="VOW1169" s="86"/>
      <c r="VOX1169" s="86"/>
      <c r="VOY1169" s="86"/>
      <c r="VOZ1169" s="86"/>
      <c r="VPA1169" s="86"/>
      <c r="VPB1169" s="86"/>
      <c r="VPC1169" s="86"/>
      <c r="VPD1169" s="86"/>
      <c r="VPE1169" s="86"/>
      <c r="VPF1169" s="86"/>
      <c r="VPG1169" s="86"/>
      <c r="VPH1169" s="86"/>
      <c r="VPI1169" s="86"/>
      <c r="VPJ1169" s="86"/>
      <c r="VPK1169" s="86"/>
      <c r="VPL1169" s="86"/>
      <c r="VPM1169" s="86"/>
      <c r="VPN1169" s="86"/>
      <c r="VPO1169" s="86"/>
      <c r="VPP1169" s="86"/>
      <c r="VPQ1169" s="86"/>
      <c r="VPR1169" s="86"/>
      <c r="VPS1169" s="86"/>
      <c r="VPT1169" s="86"/>
      <c r="VPU1169" s="86"/>
      <c r="VPV1169" s="86"/>
      <c r="VPW1169" s="86"/>
      <c r="VPX1169" s="86"/>
      <c r="VPY1169" s="86"/>
      <c r="VPZ1169" s="86"/>
      <c r="VQA1169" s="86"/>
      <c r="VQB1169" s="86"/>
      <c r="VQC1169" s="86"/>
      <c r="VQD1169" s="86"/>
      <c r="VQE1169" s="86"/>
      <c r="VQF1169" s="86"/>
      <c r="VQG1169" s="86"/>
      <c r="VQH1169" s="86"/>
      <c r="VQI1169" s="86"/>
      <c r="VQJ1169" s="86"/>
      <c r="VQK1169" s="86"/>
      <c r="VQL1169" s="86"/>
      <c r="VQM1169" s="86"/>
      <c r="VQN1169" s="86"/>
      <c r="VQO1169" s="86"/>
      <c r="VQP1169" s="86"/>
      <c r="VQQ1169" s="86"/>
      <c r="VQR1169" s="86"/>
      <c r="VQS1169" s="86"/>
      <c r="VQT1169" s="86"/>
      <c r="VQU1169" s="86"/>
      <c r="VQV1169" s="86"/>
      <c r="VQW1169" s="86"/>
      <c r="VQX1169" s="86"/>
      <c r="VQY1169" s="86"/>
      <c r="VQZ1169" s="86"/>
      <c r="VRA1169" s="86"/>
      <c r="VRB1169" s="86"/>
      <c r="VRC1169" s="86"/>
      <c r="VRD1169" s="86"/>
      <c r="VRE1169" s="86"/>
      <c r="VRF1169" s="86"/>
      <c r="VRG1169" s="86"/>
      <c r="VRH1169" s="86"/>
      <c r="VRI1169" s="86"/>
      <c r="VRJ1169" s="86"/>
      <c r="VRK1169" s="86"/>
      <c r="VRL1169" s="86"/>
      <c r="VRM1169" s="86"/>
      <c r="VRN1169" s="86"/>
      <c r="VRO1169" s="86"/>
      <c r="VRP1169" s="86"/>
      <c r="VRQ1169" s="86"/>
      <c r="VRR1169" s="86"/>
      <c r="VRS1169" s="86"/>
      <c r="VRT1169" s="86"/>
      <c r="VRU1169" s="86"/>
      <c r="VRV1169" s="86"/>
      <c r="VRW1169" s="86"/>
      <c r="VRX1169" s="86"/>
      <c r="VRY1169" s="86"/>
      <c r="VRZ1169" s="86"/>
      <c r="VSA1169" s="86"/>
      <c r="VSB1169" s="86"/>
      <c r="VSC1169" s="86"/>
      <c r="VSD1169" s="86"/>
      <c r="VSE1169" s="86"/>
      <c r="VSF1169" s="86"/>
      <c r="VSG1169" s="86"/>
      <c r="VSH1169" s="86"/>
      <c r="VSI1169" s="86"/>
      <c r="VSJ1169" s="86"/>
      <c r="VSK1169" s="86"/>
      <c r="VSL1169" s="86"/>
      <c r="VSM1169" s="86"/>
      <c r="VSN1169" s="86"/>
      <c r="VSO1169" s="86"/>
      <c r="VSP1169" s="86"/>
      <c r="VSQ1169" s="86"/>
      <c r="VSR1169" s="86"/>
      <c r="VSS1169" s="86"/>
      <c r="VST1169" s="86"/>
      <c r="VSU1169" s="86"/>
      <c r="VSV1169" s="86"/>
      <c r="VSW1169" s="86"/>
      <c r="VSX1169" s="86"/>
      <c r="VSY1169" s="86"/>
      <c r="VSZ1169" s="86"/>
      <c r="VTA1169" s="86"/>
      <c r="VTB1169" s="86"/>
      <c r="VTC1169" s="86"/>
      <c r="VTD1169" s="86"/>
      <c r="VTE1169" s="86"/>
      <c r="VTF1169" s="86"/>
      <c r="VTG1169" s="86"/>
      <c r="VTH1169" s="86"/>
      <c r="VTI1169" s="86"/>
      <c r="VTJ1169" s="86"/>
      <c r="VTK1169" s="86"/>
      <c r="VTL1169" s="86"/>
      <c r="VTM1169" s="86"/>
      <c r="VTN1169" s="86"/>
      <c r="VTO1169" s="86"/>
      <c r="VTP1169" s="86"/>
      <c r="VTQ1169" s="86"/>
      <c r="VTR1169" s="86"/>
      <c r="VTS1169" s="86"/>
      <c r="VTT1169" s="86"/>
      <c r="VTU1169" s="86"/>
      <c r="VTV1169" s="86"/>
      <c r="VTW1169" s="86"/>
      <c r="VTX1169" s="86"/>
      <c r="VTY1169" s="86"/>
      <c r="VTZ1169" s="86"/>
      <c r="VUA1169" s="86"/>
      <c r="VUB1169" s="86"/>
      <c r="VUC1169" s="86"/>
      <c r="VUD1169" s="86"/>
      <c r="VUE1169" s="86"/>
      <c r="VUF1169" s="86"/>
      <c r="VUG1169" s="86"/>
      <c r="VUH1169" s="86"/>
      <c r="VUI1169" s="86"/>
      <c r="VUJ1169" s="86"/>
      <c r="VUK1169" s="86"/>
      <c r="VUL1169" s="86"/>
      <c r="VUM1169" s="86"/>
      <c r="VUN1169" s="86"/>
      <c r="VUO1169" s="86"/>
      <c r="VUP1169" s="86"/>
      <c r="VUQ1169" s="86"/>
      <c r="VUR1169" s="86"/>
      <c r="VUS1169" s="86"/>
      <c r="VUT1169" s="86"/>
      <c r="VUU1169" s="86"/>
      <c r="VUV1169" s="86"/>
      <c r="VUW1169" s="86"/>
      <c r="VUX1169" s="86"/>
      <c r="VUY1169" s="86"/>
      <c r="VUZ1169" s="86"/>
      <c r="VVA1169" s="86"/>
      <c r="VVB1169" s="86"/>
      <c r="VVC1169" s="86"/>
      <c r="VVD1169" s="86"/>
      <c r="VVE1169" s="86"/>
      <c r="VVF1169" s="86"/>
      <c r="VVG1169" s="86"/>
      <c r="VVH1169" s="86"/>
      <c r="VVI1169" s="86"/>
      <c r="VVJ1169" s="86"/>
      <c r="VVK1169" s="86"/>
      <c r="VVL1169" s="86"/>
      <c r="VVM1169" s="86"/>
      <c r="VVN1169" s="86"/>
      <c r="VVO1169" s="86"/>
      <c r="VVP1169" s="86"/>
      <c r="VVQ1169" s="86"/>
      <c r="VVR1169" s="86"/>
      <c r="VVS1169" s="86"/>
      <c r="VVT1169" s="86"/>
      <c r="VVU1169" s="86"/>
      <c r="VVV1169" s="86"/>
      <c r="VVW1169" s="86"/>
      <c r="VVX1169" s="86"/>
      <c r="VVY1169" s="86"/>
      <c r="VVZ1169" s="86"/>
      <c r="VWA1169" s="86"/>
      <c r="VWB1169" s="86"/>
      <c r="VWC1169" s="86"/>
      <c r="VWD1169" s="86"/>
      <c r="VWE1169" s="86"/>
      <c r="VWF1169" s="86"/>
      <c r="VWG1169" s="86"/>
      <c r="VWH1169" s="86"/>
      <c r="VWI1169" s="86"/>
      <c r="VWJ1169" s="86"/>
      <c r="VWK1169" s="86"/>
      <c r="VWL1169" s="86"/>
      <c r="VWM1169" s="86"/>
      <c r="VWN1169" s="86"/>
      <c r="VWO1169" s="86"/>
      <c r="VWP1169" s="86"/>
      <c r="VWQ1169" s="86"/>
      <c r="VWR1169" s="86"/>
      <c r="VWS1169" s="86"/>
      <c r="VWT1169" s="86"/>
      <c r="VWU1169" s="86"/>
      <c r="VWV1169" s="86"/>
      <c r="VWW1169" s="86"/>
      <c r="VWX1169" s="86"/>
      <c r="VWY1169" s="86"/>
      <c r="VWZ1169" s="86"/>
      <c r="VXA1169" s="86"/>
      <c r="VXB1169" s="86"/>
      <c r="VXC1169" s="86"/>
      <c r="VXD1169" s="86"/>
      <c r="VXE1169" s="86"/>
      <c r="VXF1169" s="86"/>
      <c r="VXG1169" s="86"/>
      <c r="VXH1169" s="86"/>
      <c r="VXI1169" s="86"/>
      <c r="VXJ1169" s="86"/>
      <c r="VXK1169" s="86"/>
      <c r="VXL1169" s="86"/>
      <c r="VXM1169" s="86"/>
      <c r="VXN1169" s="86"/>
      <c r="VXO1169" s="86"/>
      <c r="VXP1169" s="86"/>
      <c r="VXQ1169" s="86"/>
      <c r="VXR1169" s="86"/>
      <c r="VXS1169" s="86"/>
      <c r="VXT1169" s="86"/>
      <c r="VXU1169" s="86"/>
      <c r="VXV1169" s="86"/>
      <c r="VXW1169" s="86"/>
      <c r="VXX1169" s="86"/>
      <c r="VXY1169" s="86"/>
      <c r="VXZ1169" s="86"/>
      <c r="VYA1169" s="86"/>
      <c r="VYB1169" s="86"/>
      <c r="VYC1169" s="86"/>
      <c r="VYD1169" s="86"/>
      <c r="VYE1169" s="86"/>
      <c r="VYF1169" s="86"/>
      <c r="VYG1169" s="86"/>
      <c r="VYH1169" s="86"/>
      <c r="VYI1169" s="86"/>
      <c r="VYJ1169" s="86"/>
      <c r="VYK1169" s="86"/>
      <c r="VYL1169" s="86"/>
      <c r="VYM1169" s="86"/>
      <c r="VYN1169" s="86"/>
      <c r="VYO1169" s="86"/>
      <c r="VYP1169" s="86"/>
      <c r="VYQ1169" s="86"/>
      <c r="VYR1169" s="86"/>
      <c r="VYS1169" s="86"/>
      <c r="VYT1169" s="86"/>
      <c r="VYU1169" s="86"/>
      <c r="VYV1169" s="86"/>
      <c r="VYW1169" s="86"/>
      <c r="VYX1169" s="86"/>
      <c r="VYY1169" s="86"/>
      <c r="VYZ1169" s="86"/>
      <c r="VZA1169" s="86"/>
      <c r="VZB1169" s="86"/>
      <c r="VZC1169" s="86"/>
      <c r="VZD1169" s="86"/>
      <c r="VZE1169" s="86"/>
      <c r="VZF1169" s="86"/>
      <c r="VZG1169" s="86"/>
      <c r="VZH1169" s="86"/>
      <c r="VZI1169" s="86"/>
      <c r="VZJ1169" s="86"/>
      <c r="VZK1169" s="86"/>
      <c r="VZL1169" s="86"/>
      <c r="VZM1169" s="86"/>
      <c r="VZN1169" s="86"/>
      <c r="VZO1169" s="86"/>
      <c r="VZP1169" s="86"/>
      <c r="VZQ1169" s="86"/>
      <c r="VZR1169" s="86"/>
      <c r="VZS1169" s="86"/>
      <c r="VZT1169" s="86"/>
      <c r="VZU1169" s="86"/>
      <c r="VZV1169" s="86"/>
      <c r="VZW1169" s="86"/>
      <c r="VZX1169" s="86"/>
      <c r="VZY1169" s="86"/>
      <c r="VZZ1169" s="86"/>
      <c r="WAA1169" s="86"/>
      <c r="WAB1169" s="86"/>
      <c r="WAC1169" s="86"/>
      <c r="WAD1169" s="86"/>
      <c r="WAE1169" s="86"/>
      <c r="WAF1169" s="86"/>
      <c r="WAG1169" s="86"/>
      <c r="WAH1169" s="86"/>
      <c r="WAI1169" s="86"/>
      <c r="WAJ1169" s="86"/>
      <c r="WAK1169" s="86"/>
      <c r="WAL1169" s="86"/>
      <c r="WAM1169" s="86"/>
      <c r="WAN1169" s="86"/>
      <c r="WAO1169" s="86"/>
      <c r="WAP1169" s="86"/>
      <c r="WAQ1169" s="86"/>
      <c r="WAR1169" s="86"/>
      <c r="WAS1169" s="86"/>
      <c r="WAT1169" s="86"/>
      <c r="WAU1169" s="86"/>
      <c r="WAV1169" s="86"/>
      <c r="WAW1169" s="86"/>
      <c r="WAX1169" s="86"/>
      <c r="WAY1169" s="86"/>
      <c r="WAZ1169" s="86"/>
      <c r="WBA1169" s="86"/>
      <c r="WBB1169" s="86"/>
      <c r="WBC1169" s="86"/>
      <c r="WBD1169" s="86"/>
      <c r="WBE1169" s="86"/>
      <c r="WBF1169" s="86"/>
      <c r="WBG1169" s="86"/>
      <c r="WBH1169" s="86"/>
      <c r="WBI1169" s="86"/>
      <c r="WBJ1169" s="86"/>
      <c r="WBK1169" s="86"/>
      <c r="WBL1169" s="86"/>
      <c r="WBM1169" s="86"/>
      <c r="WBN1169" s="86"/>
      <c r="WBO1169" s="86"/>
      <c r="WBP1169" s="86"/>
      <c r="WBQ1169" s="86"/>
      <c r="WBR1169" s="86"/>
      <c r="WBS1169" s="86"/>
      <c r="WBT1169" s="86"/>
      <c r="WBU1169" s="86"/>
      <c r="WBV1169" s="86"/>
      <c r="WBW1169" s="86"/>
      <c r="WBX1169" s="86"/>
      <c r="WBY1169" s="86"/>
      <c r="WBZ1169" s="86"/>
      <c r="WCA1169" s="86"/>
      <c r="WCB1169" s="86"/>
      <c r="WCC1169" s="86"/>
      <c r="WCD1169" s="86"/>
      <c r="WCE1169" s="86"/>
      <c r="WCF1169" s="86"/>
      <c r="WCG1169" s="86"/>
      <c r="WCH1169" s="86"/>
      <c r="WCI1169" s="86"/>
      <c r="WCJ1169" s="86"/>
      <c r="WCK1169" s="86"/>
      <c r="WCL1169" s="86"/>
      <c r="WCM1169" s="86"/>
      <c r="WCN1169" s="86"/>
      <c r="WCO1169" s="86"/>
      <c r="WCP1169" s="86"/>
      <c r="WCQ1169" s="86"/>
      <c r="WCR1169" s="86"/>
      <c r="WCS1169" s="86"/>
      <c r="WCT1169" s="86"/>
      <c r="WCU1169" s="86"/>
      <c r="WCV1169" s="86"/>
      <c r="WCW1169" s="86"/>
      <c r="WCX1169" s="86"/>
      <c r="WCY1169" s="86"/>
      <c r="WCZ1169" s="86"/>
      <c r="WDA1169" s="86"/>
      <c r="WDB1169" s="86"/>
      <c r="WDC1169" s="86"/>
      <c r="WDD1169" s="86"/>
      <c r="WDE1169" s="86"/>
      <c r="WDF1169" s="86"/>
      <c r="WDG1169" s="86"/>
      <c r="WDH1169" s="86"/>
      <c r="WDI1169" s="86"/>
      <c r="WDJ1169" s="86"/>
      <c r="WDK1169" s="86"/>
      <c r="WDL1169" s="86"/>
      <c r="WDM1169" s="86"/>
      <c r="WDN1169" s="86"/>
      <c r="WDO1169" s="86"/>
      <c r="WDP1169" s="86"/>
      <c r="WDQ1169" s="86"/>
      <c r="WDR1169" s="86"/>
      <c r="WDS1169" s="86"/>
      <c r="WDT1169" s="86"/>
      <c r="WDU1169" s="86"/>
      <c r="WDV1169" s="86"/>
      <c r="WDW1169" s="86"/>
      <c r="WDX1169" s="86"/>
      <c r="WDY1169" s="86"/>
      <c r="WDZ1169" s="86"/>
      <c r="WEA1169" s="86"/>
      <c r="WEB1169" s="86"/>
      <c r="WEC1169" s="86"/>
      <c r="WED1169" s="86"/>
      <c r="WEE1169" s="86"/>
      <c r="WEF1169" s="86"/>
      <c r="WEG1169" s="86"/>
      <c r="WEH1169" s="86"/>
      <c r="WEI1169" s="86"/>
      <c r="WEJ1169" s="86"/>
      <c r="WEK1169" s="86"/>
      <c r="WEL1169" s="86"/>
      <c r="WEM1169" s="86"/>
      <c r="WEN1169" s="86"/>
      <c r="WEO1169" s="86"/>
      <c r="WEP1169" s="86"/>
      <c r="WEQ1169" s="86"/>
      <c r="WER1169" s="86"/>
      <c r="WES1169" s="86"/>
      <c r="WET1169" s="86"/>
      <c r="WEU1169" s="86"/>
      <c r="WEV1169" s="86"/>
      <c r="WEW1169" s="86"/>
      <c r="WEX1169" s="86"/>
      <c r="WEY1169" s="86"/>
      <c r="WEZ1169" s="86"/>
      <c r="WFA1169" s="86"/>
      <c r="WFB1169" s="86"/>
      <c r="WFC1169" s="86"/>
      <c r="WFD1169" s="86"/>
      <c r="WFE1169" s="86"/>
      <c r="WFF1169" s="86"/>
      <c r="WFG1169" s="86"/>
      <c r="WFH1169" s="86"/>
      <c r="WFI1169" s="86"/>
      <c r="WFJ1169" s="86"/>
      <c r="WFK1169" s="86"/>
      <c r="WFL1169" s="86"/>
      <c r="WFM1169" s="86"/>
      <c r="WFN1169" s="86"/>
      <c r="WFO1169" s="86"/>
      <c r="WFP1169" s="86"/>
      <c r="WFQ1169" s="86"/>
      <c r="WFR1169" s="86"/>
      <c r="WFS1169" s="86"/>
      <c r="WFT1169" s="86"/>
      <c r="WFU1169" s="86"/>
      <c r="WFV1169" s="86"/>
      <c r="WFW1169" s="86"/>
      <c r="WFX1169" s="86"/>
      <c r="WFY1169" s="86"/>
      <c r="WFZ1169" s="86"/>
      <c r="WGA1169" s="86"/>
      <c r="WGB1169" s="86"/>
      <c r="WGC1169" s="86"/>
      <c r="WGD1169" s="86"/>
      <c r="WGE1169" s="86"/>
      <c r="WGF1169" s="86"/>
      <c r="WGG1169" s="86"/>
      <c r="WGH1169" s="86"/>
      <c r="WGI1169" s="86"/>
      <c r="WGJ1169" s="86"/>
      <c r="WGK1169" s="86"/>
      <c r="WGL1169" s="86"/>
      <c r="WGM1169" s="86"/>
      <c r="WGN1169" s="86"/>
      <c r="WGO1169" s="86"/>
      <c r="WGP1169" s="86"/>
      <c r="WGQ1169" s="86"/>
      <c r="WGR1169" s="86"/>
      <c r="WGS1169" s="86"/>
      <c r="WGT1169" s="86"/>
      <c r="WGU1169" s="86"/>
      <c r="WGV1169" s="86"/>
      <c r="WGW1169" s="86"/>
      <c r="WGX1169" s="86"/>
      <c r="WGY1169" s="86"/>
      <c r="WGZ1169" s="86"/>
      <c r="WHA1169" s="86"/>
      <c r="WHB1169" s="86"/>
      <c r="WHC1169" s="86"/>
      <c r="WHD1169" s="86"/>
      <c r="WHE1169" s="86"/>
      <c r="WHF1169" s="86"/>
      <c r="WHG1169" s="86"/>
      <c r="WHH1169" s="86"/>
      <c r="WHI1169" s="86"/>
      <c r="WHJ1169" s="86"/>
      <c r="WHK1169" s="86"/>
      <c r="WHL1169" s="86"/>
      <c r="WHM1169" s="86"/>
      <c r="WHN1169" s="86"/>
      <c r="WHO1169" s="86"/>
      <c r="WHP1169" s="86"/>
      <c r="WHQ1169" s="86"/>
      <c r="WHR1169" s="86"/>
      <c r="WHS1169" s="86"/>
      <c r="WHT1169" s="86"/>
      <c r="WHU1169" s="86"/>
      <c r="WHV1169" s="86"/>
      <c r="WHW1169" s="86"/>
      <c r="WHX1169" s="86"/>
      <c r="WHY1169" s="86"/>
      <c r="WHZ1169" s="86"/>
      <c r="WIA1169" s="86"/>
      <c r="WIB1169" s="86"/>
      <c r="WIC1169" s="86"/>
      <c r="WID1169" s="86"/>
      <c r="WIE1169" s="86"/>
      <c r="WIF1169" s="86"/>
      <c r="WIG1169" s="86"/>
      <c r="WIH1169" s="86"/>
      <c r="WII1169" s="86"/>
      <c r="WIJ1169" s="86"/>
      <c r="WIK1169" s="86"/>
      <c r="WIL1169" s="86"/>
      <c r="WIM1169" s="86"/>
      <c r="WIN1169" s="86"/>
      <c r="WIO1169" s="86"/>
      <c r="WIP1169" s="86"/>
      <c r="WIQ1169" s="86"/>
      <c r="WIR1169" s="86"/>
      <c r="WIS1169" s="86"/>
      <c r="WIT1169" s="86"/>
      <c r="WIU1169" s="86"/>
      <c r="WIV1169" s="86"/>
      <c r="WIW1169" s="86"/>
      <c r="WIX1169" s="86"/>
      <c r="WIY1169" s="86"/>
      <c r="WIZ1169" s="86"/>
      <c r="WJA1169" s="86"/>
      <c r="WJB1169" s="86"/>
      <c r="WJC1169" s="86"/>
      <c r="WJD1169" s="86"/>
      <c r="WJE1169" s="86"/>
      <c r="WJF1169" s="86"/>
      <c r="WJG1169" s="86"/>
      <c r="WJH1169" s="86"/>
      <c r="WJI1169" s="86"/>
      <c r="WJJ1169" s="86"/>
      <c r="WJK1169" s="86"/>
      <c r="WJL1169" s="86"/>
      <c r="WJM1169" s="86"/>
      <c r="WJN1169" s="86"/>
      <c r="WJO1169" s="86"/>
      <c r="WJP1169" s="86"/>
      <c r="WJQ1169" s="86"/>
      <c r="WJR1169" s="86"/>
      <c r="WJS1169" s="86"/>
      <c r="WJT1169" s="86"/>
      <c r="WJU1169" s="86"/>
      <c r="WJV1169" s="86"/>
      <c r="WJW1169" s="86"/>
      <c r="WJX1169" s="86"/>
      <c r="WJY1169" s="86"/>
      <c r="WJZ1169" s="86"/>
      <c r="WKA1169" s="86"/>
      <c r="WKB1169" s="86"/>
      <c r="WKC1169" s="86"/>
      <c r="WKD1169" s="86"/>
      <c r="WKE1169" s="86"/>
      <c r="WKF1169" s="86"/>
      <c r="WKG1169" s="86"/>
      <c r="WKH1169" s="86"/>
      <c r="WKI1169" s="86"/>
      <c r="WKJ1169" s="86"/>
      <c r="WKK1169" s="86"/>
      <c r="WKL1169" s="86"/>
      <c r="WKM1169" s="86"/>
      <c r="WKN1169" s="86"/>
      <c r="WKO1169" s="86"/>
      <c r="WKP1169" s="86"/>
      <c r="WKQ1169" s="86"/>
      <c r="WKR1169" s="86"/>
      <c r="WKS1169" s="86"/>
      <c r="WKT1169" s="86"/>
      <c r="WKU1169" s="86"/>
      <c r="WKV1169" s="86"/>
      <c r="WKW1169" s="86"/>
      <c r="WKX1169" s="86"/>
      <c r="WKY1169" s="86"/>
      <c r="WKZ1169" s="86"/>
      <c r="WLA1169" s="86"/>
      <c r="WLB1169" s="86"/>
      <c r="WLC1169" s="86"/>
      <c r="WLD1169" s="86"/>
      <c r="WLE1169" s="86"/>
      <c r="WLF1169" s="86"/>
      <c r="WLG1169" s="86"/>
      <c r="WLH1169" s="86"/>
      <c r="WLI1169" s="86"/>
      <c r="WLJ1169" s="86"/>
      <c r="WLK1169" s="86"/>
      <c r="WLL1169" s="86"/>
      <c r="WLM1169" s="86"/>
      <c r="WLN1169" s="86"/>
      <c r="WLO1169" s="86"/>
      <c r="WLP1169" s="86"/>
      <c r="WLQ1169" s="86"/>
      <c r="WLR1169" s="86"/>
      <c r="WLS1169" s="86"/>
      <c r="WLT1169" s="86"/>
      <c r="WLU1169" s="86"/>
      <c r="WLV1169" s="86"/>
      <c r="WLW1169" s="86"/>
      <c r="WLX1169" s="86"/>
      <c r="WLY1169" s="86"/>
      <c r="WLZ1169" s="86"/>
      <c r="WMA1169" s="86"/>
      <c r="WMB1169" s="86"/>
      <c r="WMC1169" s="86"/>
      <c r="WMD1169" s="86"/>
      <c r="WME1169" s="86"/>
      <c r="WMF1169" s="86"/>
      <c r="WMG1169" s="86"/>
      <c r="WMH1169" s="86"/>
      <c r="WMI1169" s="86"/>
      <c r="WMJ1169" s="86"/>
      <c r="WMK1169" s="86"/>
      <c r="WML1169" s="86"/>
      <c r="WMM1169" s="86"/>
      <c r="WMN1169" s="86"/>
      <c r="WMO1169" s="86"/>
      <c r="WMP1169" s="86"/>
      <c r="WMQ1169" s="86"/>
      <c r="WMR1169" s="86"/>
      <c r="WMS1169" s="86"/>
      <c r="WMT1169" s="86"/>
      <c r="WMU1169" s="86"/>
      <c r="WMV1169" s="86"/>
      <c r="WMW1169" s="86"/>
      <c r="WMX1169" s="86"/>
      <c r="WMY1169" s="86"/>
      <c r="WMZ1169" s="86"/>
      <c r="WNA1169" s="86"/>
      <c r="WNB1169" s="86"/>
      <c r="WNC1169" s="86"/>
      <c r="WND1169" s="86"/>
      <c r="WNE1169" s="86"/>
      <c r="WNF1169" s="86"/>
      <c r="WNG1169" s="86"/>
      <c r="WNH1169" s="86"/>
      <c r="WNI1169" s="86"/>
      <c r="WNJ1169" s="86"/>
      <c r="WNK1169" s="86"/>
      <c r="WNL1169" s="86"/>
      <c r="WNM1169" s="86"/>
      <c r="WNN1169" s="86"/>
      <c r="WNO1169" s="86"/>
      <c r="WNP1169" s="86"/>
      <c r="WNQ1169" s="86"/>
      <c r="WNR1169" s="86"/>
      <c r="WNS1169" s="86"/>
      <c r="WNT1169" s="86"/>
      <c r="WNU1169" s="86"/>
      <c r="WNV1169" s="86"/>
      <c r="WNW1169" s="86"/>
      <c r="WNX1169" s="86"/>
      <c r="WNY1169" s="86"/>
      <c r="WNZ1169" s="86"/>
      <c r="WOA1169" s="86"/>
      <c r="WOB1169" s="86"/>
      <c r="WOC1169" s="86"/>
      <c r="WOD1169" s="86"/>
      <c r="WOE1169" s="86"/>
      <c r="WOF1169" s="86"/>
      <c r="WOG1169" s="86"/>
      <c r="WOH1169" s="86"/>
      <c r="WOI1169" s="86"/>
      <c r="WOJ1169" s="86"/>
      <c r="WOK1169" s="86"/>
      <c r="WOL1169" s="86"/>
      <c r="WOM1169" s="86"/>
      <c r="WON1169" s="86"/>
      <c r="WOO1169" s="86"/>
      <c r="WOP1169" s="86"/>
      <c r="WOQ1169" s="86"/>
      <c r="WOR1169" s="86"/>
      <c r="WOS1169" s="86"/>
      <c r="WOT1169" s="86"/>
      <c r="WOU1169" s="86"/>
      <c r="WOV1169" s="86"/>
      <c r="WOW1169" s="86"/>
      <c r="WOX1169" s="86"/>
      <c r="WOY1169" s="86"/>
      <c r="WOZ1169" s="86"/>
      <c r="WPA1169" s="86"/>
      <c r="WPB1169" s="86"/>
      <c r="WPC1169" s="86"/>
      <c r="WPD1169" s="86"/>
      <c r="WPE1169" s="86"/>
      <c r="WPF1169" s="86"/>
      <c r="WPG1169" s="86"/>
      <c r="WPH1169" s="86"/>
      <c r="WPI1169" s="86"/>
      <c r="WPJ1169" s="86"/>
      <c r="WPK1169" s="86"/>
      <c r="WPL1169" s="86"/>
      <c r="WPM1169" s="86"/>
      <c r="WPN1169" s="86"/>
      <c r="WPO1169" s="86"/>
      <c r="WPP1169" s="86"/>
      <c r="WPQ1169" s="86"/>
      <c r="WPR1169" s="86"/>
      <c r="WPS1169" s="86"/>
      <c r="WPT1169" s="86"/>
      <c r="WPU1169" s="86"/>
      <c r="WPV1169" s="86"/>
      <c r="WPW1169" s="86"/>
      <c r="WPX1169" s="86"/>
      <c r="WPY1169" s="86"/>
      <c r="WPZ1169" s="86"/>
      <c r="WQA1169" s="86"/>
      <c r="WQB1169" s="86"/>
      <c r="WQC1169" s="86"/>
      <c r="WQD1169" s="86"/>
      <c r="WQE1169" s="86"/>
      <c r="WQF1169" s="86"/>
      <c r="WQG1169" s="86"/>
      <c r="WQH1169" s="86"/>
      <c r="WQI1169" s="86"/>
      <c r="WQJ1169" s="86"/>
      <c r="WQK1169" s="86"/>
      <c r="WQL1169" s="86"/>
      <c r="WQM1169" s="86"/>
      <c r="WQN1169" s="86"/>
      <c r="WQO1169" s="86"/>
      <c r="WQP1169" s="86"/>
      <c r="WQQ1169" s="86"/>
      <c r="WQR1169" s="86"/>
      <c r="WQS1169" s="86"/>
      <c r="WQT1169" s="86"/>
      <c r="WQU1169" s="86"/>
      <c r="WQV1169" s="86"/>
      <c r="WQW1169" s="86"/>
      <c r="WQX1169" s="86"/>
      <c r="WQY1169" s="86"/>
      <c r="WQZ1169" s="86"/>
      <c r="WRA1169" s="86"/>
      <c r="WRB1169" s="86"/>
      <c r="WRC1169" s="86"/>
      <c r="WRD1169" s="86"/>
      <c r="WRE1169" s="86"/>
      <c r="WRF1169" s="86"/>
      <c r="WRG1169" s="86"/>
      <c r="WRH1169" s="86"/>
      <c r="WRI1169" s="86"/>
      <c r="WRJ1169" s="86"/>
      <c r="WRK1169" s="86"/>
      <c r="WRL1169" s="86"/>
      <c r="WRM1169" s="86"/>
      <c r="WRN1169" s="86"/>
      <c r="WRO1169" s="86"/>
      <c r="WRP1169" s="86"/>
      <c r="WRQ1169" s="86"/>
      <c r="WRR1169" s="86"/>
      <c r="WRS1169" s="86"/>
      <c r="WRT1169" s="86"/>
      <c r="WRU1169" s="86"/>
      <c r="WRV1169" s="86"/>
      <c r="WRW1169" s="86"/>
      <c r="WRX1169" s="86"/>
      <c r="WRY1169" s="86"/>
      <c r="WRZ1169" s="86"/>
      <c r="WSA1169" s="86"/>
      <c r="WSB1169" s="86"/>
      <c r="WSC1169" s="86"/>
      <c r="WSD1169" s="86"/>
      <c r="WSE1169" s="86"/>
      <c r="WSF1169" s="86"/>
      <c r="WSG1169" s="86"/>
      <c r="WSH1169" s="86"/>
      <c r="WSI1169" s="86"/>
      <c r="WSJ1169" s="86"/>
      <c r="WSK1169" s="86"/>
      <c r="WSL1169" s="86"/>
      <c r="WSM1169" s="86"/>
      <c r="WSN1169" s="86"/>
      <c r="WSO1169" s="86"/>
      <c r="WSP1169" s="86"/>
      <c r="WSQ1169" s="86"/>
      <c r="WSR1169" s="86"/>
      <c r="WSS1169" s="86"/>
      <c r="WST1169" s="86"/>
      <c r="WSU1169" s="86"/>
      <c r="WSV1169" s="86"/>
      <c r="WSW1169" s="86"/>
      <c r="WSX1169" s="86"/>
      <c r="WSY1169" s="86"/>
      <c r="WSZ1169" s="86"/>
      <c r="WTA1169" s="86"/>
      <c r="WTB1169" s="86"/>
      <c r="WTC1169" s="86"/>
      <c r="WTD1169" s="86"/>
      <c r="WTE1169" s="86"/>
      <c r="WTF1169" s="86"/>
      <c r="WTG1169" s="86"/>
      <c r="WTH1169" s="86"/>
      <c r="WTI1169" s="86"/>
      <c r="WTJ1169" s="86"/>
      <c r="WTK1169" s="86"/>
      <c r="WTL1169" s="86"/>
      <c r="WTM1169" s="86"/>
      <c r="WTN1169" s="86"/>
      <c r="WTO1169" s="86"/>
      <c r="WTP1169" s="86"/>
      <c r="WTQ1169" s="86"/>
      <c r="WTR1169" s="86"/>
      <c r="WTS1169" s="86"/>
      <c r="WTT1169" s="86"/>
      <c r="WTU1169" s="86"/>
      <c r="WTV1169" s="86"/>
      <c r="WTW1169" s="86"/>
      <c r="WTX1169" s="86"/>
      <c r="WTY1169" s="86"/>
      <c r="WTZ1169" s="86"/>
      <c r="WUA1169" s="86"/>
      <c r="WUB1169" s="86"/>
      <c r="WUC1169" s="86"/>
      <c r="WUD1169" s="86"/>
      <c r="WUE1169" s="86"/>
      <c r="WUF1169" s="86"/>
      <c r="WUG1169" s="86"/>
      <c r="WUH1169" s="86"/>
      <c r="WUI1169" s="86"/>
      <c r="WUJ1169" s="86"/>
      <c r="WUK1169" s="86"/>
      <c r="WUL1169" s="86"/>
      <c r="WUM1169" s="86"/>
      <c r="WUN1169" s="86"/>
      <c r="WUO1169" s="86"/>
      <c r="WUP1169" s="86"/>
      <c r="WUQ1169" s="86"/>
      <c r="WUR1169" s="86"/>
      <c r="WUS1169" s="86"/>
      <c r="WUT1169" s="86"/>
      <c r="WUU1169" s="86"/>
      <c r="WUV1169" s="86"/>
      <c r="WUW1169" s="86"/>
      <c r="WUX1169" s="86"/>
      <c r="WUY1169" s="86"/>
      <c r="WUZ1169" s="86"/>
      <c r="WVA1169" s="86"/>
      <c r="WVB1169" s="86"/>
      <c r="WVC1169" s="86"/>
      <c r="WVD1169" s="86"/>
      <c r="WVE1169" s="86"/>
      <c r="WVF1169" s="86"/>
      <c r="WVG1169" s="86"/>
      <c r="WVH1169" s="86"/>
      <c r="WVI1169" s="86"/>
      <c r="WVJ1169" s="86"/>
      <c r="WVK1169" s="86"/>
      <c r="WVL1169" s="86"/>
      <c r="WVM1169" s="86"/>
      <c r="WVN1169" s="86"/>
      <c r="WVO1169" s="86"/>
      <c r="WVP1169" s="86"/>
      <c r="WVQ1169" s="86"/>
      <c r="WVR1169" s="86"/>
      <c r="WVS1169" s="86"/>
      <c r="WVT1169" s="86"/>
      <c r="WVU1169" s="86"/>
      <c r="WVV1169" s="86"/>
      <c r="WVW1169" s="86"/>
      <c r="WVX1169" s="86"/>
      <c r="WVY1169" s="86"/>
      <c r="WVZ1169" s="86"/>
      <c r="WWA1169" s="86"/>
      <c r="WWB1169" s="86"/>
      <c r="WWC1169" s="86"/>
      <c r="WWD1169" s="86"/>
      <c r="WWE1169" s="86"/>
      <c r="WWF1169" s="86"/>
      <c r="WWG1169" s="86"/>
      <c r="WWH1169" s="86"/>
      <c r="WWI1169" s="86"/>
      <c r="WWJ1169" s="86"/>
      <c r="WWK1169" s="86"/>
      <c r="WWL1169" s="86"/>
      <c r="WWM1169" s="86"/>
      <c r="WWN1169" s="86"/>
      <c r="WWO1169" s="86"/>
      <c r="WWP1169" s="86"/>
      <c r="WWQ1169" s="86"/>
      <c r="WWR1169" s="86"/>
      <c r="WWS1169" s="86"/>
      <c r="WWT1169" s="86"/>
      <c r="WWU1169" s="86"/>
      <c r="WWV1169" s="86"/>
      <c r="WWW1169" s="86"/>
      <c r="WWX1169" s="86"/>
      <c r="WWY1169" s="86"/>
      <c r="WWZ1169" s="86"/>
      <c r="WXA1169" s="86"/>
      <c r="WXB1169" s="86"/>
      <c r="WXC1169" s="86"/>
      <c r="WXD1169" s="86"/>
      <c r="WXE1169" s="86"/>
      <c r="WXF1169" s="86"/>
      <c r="WXG1169" s="86"/>
      <c r="WXH1169" s="86"/>
      <c r="WXI1169" s="86"/>
      <c r="WXJ1169" s="86"/>
      <c r="WXK1169" s="86"/>
      <c r="WXL1169" s="86"/>
      <c r="WXM1169" s="86"/>
      <c r="WXN1169" s="86"/>
      <c r="WXO1169" s="86"/>
      <c r="WXP1169" s="86"/>
      <c r="WXQ1169" s="86"/>
      <c r="WXR1169" s="86"/>
      <c r="WXS1169" s="86"/>
      <c r="WXT1169" s="86"/>
      <c r="WXU1169" s="86"/>
      <c r="WXV1169" s="86"/>
      <c r="WXW1169" s="86"/>
      <c r="WXX1169" s="86"/>
      <c r="WXY1169" s="86"/>
      <c r="WXZ1169" s="86"/>
      <c r="WYA1169" s="86"/>
      <c r="WYB1169" s="86"/>
      <c r="WYC1169" s="86"/>
      <c r="WYD1169" s="86"/>
      <c r="WYE1169" s="86"/>
      <c r="WYF1169" s="86"/>
      <c r="WYG1169" s="86"/>
      <c r="WYH1169" s="86"/>
      <c r="WYI1169" s="86"/>
      <c r="WYJ1169" s="86"/>
      <c r="WYK1169" s="86"/>
      <c r="WYL1169" s="86"/>
      <c r="WYM1169" s="86"/>
      <c r="WYN1169" s="86"/>
      <c r="WYO1169" s="86"/>
      <c r="WYP1169" s="86"/>
      <c r="WYQ1169" s="86"/>
      <c r="WYR1169" s="86"/>
      <c r="WYS1169" s="86"/>
      <c r="WYT1169" s="86"/>
      <c r="WYU1169" s="86"/>
      <c r="WYV1169" s="86"/>
      <c r="WYW1169" s="86"/>
      <c r="WYX1169" s="86"/>
      <c r="WYY1169" s="86"/>
      <c r="WYZ1169" s="86"/>
      <c r="WZA1169" s="86"/>
      <c r="WZB1169" s="86"/>
      <c r="WZC1169" s="86"/>
      <c r="WZD1169" s="86"/>
      <c r="WZE1169" s="86"/>
      <c r="WZF1169" s="86"/>
      <c r="WZG1169" s="86"/>
      <c r="WZH1169" s="86"/>
      <c r="WZI1169" s="86"/>
      <c r="WZJ1169" s="86"/>
      <c r="WZK1169" s="86"/>
      <c r="WZL1169" s="86"/>
      <c r="WZM1169" s="86"/>
      <c r="WZN1169" s="86"/>
      <c r="WZO1169" s="86"/>
      <c r="WZP1169" s="86"/>
      <c r="WZQ1169" s="86"/>
      <c r="WZR1169" s="86"/>
      <c r="WZS1169" s="86"/>
      <c r="WZT1169" s="86"/>
      <c r="WZU1169" s="86"/>
      <c r="WZV1169" s="86"/>
      <c r="WZW1169" s="86"/>
      <c r="WZX1169" s="86"/>
      <c r="WZY1169" s="86"/>
      <c r="WZZ1169" s="86"/>
      <c r="XAA1169" s="86"/>
      <c r="XAB1169" s="86"/>
      <c r="XAC1169" s="86"/>
      <c r="XAD1169" s="86"/>
      <c r="XAE1169" s="86"/>
      <c r="XAF1169" s="86"/>
      <c r="XAG1169" s="86"/>
      <c r="XAH1169" s="86"/>
      <c r="XAI1169" s="86"/>
      <c r="XAJ1169" s="86"/>
      <c r="XAK1169" s="86"/>
      <c r="XAL1169" s="86"/>
      <c r="XAM1169" s="86"/>
      <c r="XAN1169" s="86"/>
      <c r="XAO1169" s="86"/>
      <c r="XAP1169" s="86"/>
      <c r="XAQ1169" s="86"/>
      <c r="XAR1169" s="86"/>
      <c r="XAS1169" s="86"/>
      <c r="XAT1169" s="86"/>
      <c r="XAU1169" s="86"/>
      <c r="XAV1169" s="86"/>
      <c r="XAW1169" s="86"/>
      <c r="XAX1169" s="86"/>
      <c r="XAY1169" s="86"/>
      <c r="XAZ1169" s="86"/>
      <c r="XBA1169" s="86"/>
      <c r="XBB1169" s="86"/>
      <c r="XBC1169" s="86"/>
      <c r="XBD1169" s="86"/>
      <c r="XBE1169" s="86"/>
      <c r="XBF1169" s="86"/>
      <c r="XBG1169" s="86"/>
      <c r="XBH1169" s="86"/>
      <c r="XBI1169" s="86"/>
      <c r="XBJ1169" s="86"/>
      <c r="XBK1169" s="86"/>
      <c r="XBL1169" s="86"/>
      <c r="XBM1169" s="86"/>
      <c r="XBN1169" s="86"/>
      <c r="XBO1169" s="86"/>
      <c r="XBP1169" s="86"/>
      <c r="XBQ1169" s="86"/>
      <c r="XBR1169" s="86"/>
      <c r="XBS1169" s="86"/>
      <c r="XBT1169" s="86"/>
      <c r="XBU1169" s="86"/>
      <c r="XBV1169" s="86"/>
      <c r="XBW1169" s="86"/>
      <c r="XBX1169" s="86"/>
      <c r="XBY1169" s="86"/>
      <c r="XBZ1169" s="86"/>
      <c r="XCA1169" s="86"/>
      <c r="XCB1169" s="86"/>
      <c r="XCC1169" s="86"/>
      <c r="XCD1169" s="86"/>
      <c r="XCE1169" s="86"/>
      <c r="XCF1169" s="86"/>
      <c r="XCG1169" s="86"/>
      <c r="XCH1169" s="86"/>
      <c r="XCI1169" s="86"/>
      <c r="XCJ1169" s="86"/>
      <c r="XCK1169" s="86"/>
      <c r="XCL1169" s="86"/>
      <c r="XCM1169" s="86"/>
      <c r="XCN1169" s="86"/>
      <c r="XCO1169" s="86"/>
      <c r="XCP1169" s="86"/>
      <c r="XCQ1169" s="86"/>
      <c r="XCR1169" s="86"/>
      <c r="XCS1169" s="86"/>
      <c r="XCT1169" s="86"/>
      <c r="XCU1169" s="86"/>
      <c r="XCV1169" s="86"/>
      <c r="XCW1169" s="86"/>
      <c r="XCX1169" s="86"/>
      <c r="XCY1169" s="86"/>
      <c r="XCZ1169" s="86"/>
      <c r="XDA1169" s="86"/>
      <c r="XDB1169" s="86"/>
      <c r="XDC1169" s="86"/>
      <c r="XDD1169" s="86"/>
      <c r="XDE1169" s="86"/>
      <c r="XDF1169" s="86"/>
      <c r="XDG1169" s="86"/>
      <c r="XDH1169" s="86"/>
      <c r="XDI1169" s="86"/>
      <c r="XDJ1169" s="86"/>
      <c r="XDK1169" s="86"/>
      <c r="XDL1169" s="86"/>
      <c r="XDM1169" s="86"/>
      <c r="XDN1169" s="86"/>
      <c r="XDO1169" s="86"/>
      <c r="XDP1169" s="86"/>
      <c r="XDQ1169" s="86"/>
      <c r="XDR1169" s="86"/>
      <c r="XDS1169" s="86"/>
      <c r="XDT1169" s="86"/>
      <c r="XDU1169" s="86"/>
      <c r="XDV1169" s="86"/>
      <c r="XDW1169" s="86"/>
      <c r="XDX1169" s="86"/>
      <c r="XDY1169" s="86"/>
      <c r="XDZ1169" s="86"/>
      <c r="XEA1169" s="86"/>
      <c r="XEB1169" s="86"/>
      <c r="XEC1169" s="86"/>
      <c r="XED1169" s="86"/>
      <c r="XEE1169" s="86"/>
      <c r="XEF1169" s="86"/>
      <c r="XEG1169" s="86"/>
      <c r="XEH1169" s="86"/>
      <c r="XEI1169" s="86"/>
      <c r="XEJ1169" s="86"/>
      <c r="XEK1169" s="86"/>
      <c r="XEL1169" s="86"/>
      <c r="XEM1169" s="86"/>
      <c r="XEN1169" s="86"/>
      <c r="XEO1169" s="86"/>
      <c r="XEP1169" s="86"/>
      <c r="XEQ1169" s="86"/>
      <c r="XER1169" s="86"/>
      <c r="XES1169" s="86"/>
      <c r="XET1169" s="86"/>
      <c r="XEU1169" s="86"/>
      <c r="XEV1169" s="86"/>
      <c r="XEW1169" s="86"/>
      <c r="XEX1169" s="86"/>
      <c r="XEY1169" s="86"/>
      <c r="XEZ1169" s="86"/>
      <c r="XFA1169" s="86"/>
      <c r="XFB1169" s="86"/>
      <c r="XFC1169" s="86"/>
      <c r="XFD1169" s="86"/>
    </row>
    <row r="1170" spans="1:16384" ht="14.1" customHeight="1" x14ac:dyDescent="0.2">
      <c r="A1170" s="45"/>
      <c r="B1170" s="45"/>
      <c r="C1170" s="45"/>
      <c r="D1170" s="45"/>
      <c r="E1170" s="73" t="s">
        <v>12551</v>
      </c>
      <c r="F1170" s="74">
        <f ca="1">SUM(Table366[MONTO TOTAL ESTIMADO])</f>
        <v>1596479</v>
      </c>
      <c r="G1170" s="45"/>
      <c r="H1170" s="45" t="str">
        <f>C1145</f>
        <v>Bienes</v>
      </c>
      <c r="I1170" s="45" t="str">
        <f>E1145</f>
        <v>No</v>
      </c>
      <c r="J1170" s="45" t="str">
        <f>D1145</f>
        <v>Comparacion de Precios</v>
      </c>
    </row>
    <row r="1171" spans="1:16384" ht="14.1" customHeight="1" thickBot="1" x14ac:dyDescent="0.3"/>
    <row r="1172" spans="1:16384" ht="33.75" customHeight="1" thickBot="1" x14ac:dyDescent="0.25">
      <c r="A1172" s="64" t="s">
        <v>16383</v>
      </c>
      <c r="B1172" s="64" t="s">
        <v>161</v>
      </c>
      <c r="C1172" s="64" t="s">
        <v>11725</v>
      </c>
      <c r="D1172" s="64" t="s">
        <v>14379</v>
      </c>
      <c r="E1172" s="64" t="s">
        <v>10963</v>
      </c>
      <c r="F1172" s="64" t="s">
        <v>11096</v>
      </c>
      <c r="G1172" s="45"/>
      <c r="H1172" s="45"/>
      <c r="I1172" s="45"/>
      <c r="J1172" s="45"/>
    </row>
    <row r="1173" spans="1:16384" ht="14.1" customHeight="1" thickBot="1" x14ac:dyDescent="0.25">
      <c r="A1173" s="66" t="s">
        <v>18882</v>
      </c>
      <c r="B1173" s="66" t="s">
        <v>18883</v>
      </c>
      <c r="C1173" s="66" t="s">
        <v>17798</v>
      </c>
      <c r="D1173" s="66" t="s">
        <v>1875</v>
      </c>
      <c r="E1173" s="66" t="s">
        <v>17854</v>
      </c>
      <c r="F1173" s="66"/>
      <c r="G1173" s="45"/>
      <c r="H1173" s="45"/>
      <c r="I1173" s="45"/>
      <c r="J1173" s="45"/>
    </row>
    <row r="1174" spans="1:16384" ht="14.1" customHeight="1" thickBot="1" x14ac:dyDescent="0.25">
      <c r="A1174" s="89" t="s">
        <v>14829</v>
      </c>
      <c r="B1174" s="67" t="s">
        <v>8529</v>
      </c>
      <c r="C1174" s="76">
        <v>44769</v>
      </c>
      <c r="D1174" s="89" t="s">
        <v>9387</v>
      </c>
      <c r="E1174" s="67" t="s">
        <v>13094</v>
      </c>
      <c r="F1174" s="66" t="s">
        <v>3080</v>
      </c>
      <c r="G1174" s="45"/>
      <c r="H1174" s="45"/>
      <c r="I1174" s="45"/>
      <c r="J1174" s="45"/>
    </row>
    <row r="1175" spans="1:16384" ht="14.1" customHeight="1" thickBot="1" x14ac:dyDescent="0.25">
      <c r="A1175" s="90"/>
      <c r="B1175" s="67" t="s">
        <v>1786</v>
      </c>
      <c r="C1175" s="84">
        <f>IF(C1174="","",IF(AND(MONTH(C1174)&gt;=1,MONTH(C1174)&lt;=3),1,IF(AND(MONTH(C1174)&gt;=4,MONTH(C1174)&lt;=6),2,IF(AND(MONTH(C1174)&gt;=7,MONTH(C1174)&lt;=9),3,4))))</f>
        <v>3</v>
      </c>
      <c r="D1175" s="90"/>
      <c r="E1175" s="67" t="s">
        <v>2417</v>
      </c>
      <c r="F1175" s="66" t="s">
        <v>11113</v>
      </c>
      <c r="G1175" s="45"/>
      <c r="H1175" s="45"/>
      <c r="I1175" s="45"/>
      <c r="J1175" s="45"/>
    </row>
    <row r="1176" spans="1:16384" ht="14.1" customHeight="1" thickBot="1" x14ac:dyDescent="0.25">
      <c r="A1176" s="90"/>
      <c r="B1176" s="67" t="s">
        <v>12943</v>
      </c>
      <c r="C1176" s="76">
        <v>44770</v>
      </c>
      <c r="D1176" s="90"/>
      <c r="E1176" s="67" t="s">
        <v>3073</v>
      </c>
      <c r="F1176" s="66" t="s">
        <v>11113</v>
      </c>
      <c r="G1176" s="45"/>
      <c r="H1176" s="45"/>
      <c r="I1176" s="45"/>
      <c r="J1176" s="45"/>
    </row>
    <row r="1177" spans="1:16384" ht="14.1" customHeight="1" thickBot="1" x14ac:dyDescent="0.25">
      <c r="A1177" s="90"/>
      <c r="B1177" s="67" t="s">
        <v>1786</v>
      </c>
      <c r="C1177" s="84">
        <f>IF(C1176="","",IF(AND(MONTH(C1176)&gt;=1,MONTH(C1176)&lt;=3),1,IF(AND(MONTH(C1176)&gt;=4,MONTH(C1176)&lt;=6),2,IF(AND(MONTH(C1176)&gt;=7,MONTH(C1176)&lt;=9),3,4))))</f>
        <v>3</v>
      </c>
      <c r="D1177" s="90"/>
      <c r="E1177" s="67" t="s">
        <v>13193</v>
      </c>
      <c r="F1177" s="66" t="s">
        <v>11113</v>
      </c>
      <c r="G1177" s="45"/>
      <c r="H1177" s="45"/>
      <c r="I1177" s="45"/>
      <c r="J1177" s="45"/>
    </row>
    <row r="1178" spans="1:16384" ht="14.1" customHeight="1" thickBot="1" x14ac:dyDescent="0.25">
      <c r="A1178" s="45"/>
      <c r="B1178" s="45"/>
      <c r="C1178" s="45"/>
      <c r="D1178" s="45"/>
      <c r="E1178" s="45"/>
      <c r="F1178" s="45"/>
      <c r="G1178" s="45"/>
      <c r="H1178" s="45"/>
      <c r="I1178" s="45"/>
      <c r="J1178" s="45"/>
    </row>
    <row r="1179" spans="1:16384" ht="14.1" customHeight="1" thickBot="1" x14ac:dyDescent="0.25">
      <c r="A1179" s="72" t="s">
        <v>15735</v>
      </c>
      <c r="B1179" s="72" t="s">
        <v>16146</v>
      </c>
      <c r="C1179" s="72" t="s">
        <v>15641</v>
      </c>
      <c r="D1179" s="72" t="s">
        <v>15251</v>
      </c>
      <c r="E1179" s="72" t="s">
        <v>6933</v>
      </c>
      <c r="F1179" s="72" t="s">
        <v>15280</v>
      </c>
      <c r="G1179" s="45"/>
      <c r="H1179" s="45"/>
      <c r="I1179" s="45"/>
      <c r="J1179" s="45"/>
    </row>
    <row r="1180" spans="1:16384" ht="14.1" customHeight="1" x14ac:dyDescent="0.2">
      <c r="A1180" s="81">
        <v>30103605</v>
      </c>
      <c r="B1180" s="69" t="str">
        <f t="shared" ref="B1180:B1197" ca="1" si="42">IFERROR(INDEX(UNSPSCDes,MATCH(INDIRECT(ADDRESS(ROW(),COLUMN()-1,4)),UNSPSCCode,0)),"")</f>
        <v>Tablones de madera</v>
      </c>
      <c r="C1180" s="81" t="s">
        <v>17559</v>
      </c>
      <c r="D1180" s="81">
        <v>80</v>
      </c>
      <c r="E1180" s="71">
        <v>778.8</v>
      </c>
      <c r="F1180" s="70">
        <f t="shared" ref="F1180:F1197" ca="1" si="43">INDIRECT(ADDRESS(ROW(),COLUMN()-2,4))*INDIRECT(ADDRESS(ROW(),COLUMN()-1,4))</f>
        <v>62304</v>
      </c>
      <c r="G1180" s="45"/>
      <c r="H1180" s="45"/>
      <c r="I1180" s="45"/>
      <c r="J1180" s="45"/>
    </row>
    <row r="1181" spans="1:16384" ht="13.5" customHeight="1" x14ac:dyDescent="0.2">
      <c r="A1181" s="81">
        <v>30103605</v>
      </c>
      <c r="B1181" s="69" t="str">
        <f t="shared" ca="1" si="42"/>
        <v>Tablones de madera</v>
      </c>
      <c r="C1181" s="81" t="s">
        <v>12283</v>
      </c>
      <c r="D1181" s="81">
        <v>2500</v>
      </c>
      <c r="E1181" s="71">
        <v>75</v>
      </c>
      <c r="F1181" s="70">
        <f t="shared" ca="1" si="43"/>
        <v>187500</v>
      </c>
      <c r="G1181" s="45"/>
      <c r="H1181" s="45"/>
      <c r="I1181" s="45"/>
      <c r="J1181" s="45"/>
    </row>
    <row r="1182" spans="1:16384" ht="13.5" customHeight="1" x14ac:dyDescent="0.2">
      <c r="A1182" s="81">
        <v>30111601</v>
      </c>
      <c r="B1182" s="69" t="str">
        <f t="shared" ca="1" si="42"/>
        <v>Cemento</v>
      </c>
      <c r="C1182" s="81" t="s">
        <v>1449</v>
      </c>
      <c r="D1182" s="81">
        <v>800</v>
      </c>
      <c r="E1182" s="71">
        <v>440</v>
      </c>
      <c r="F1182" s="70">
        <f t="shared" ca="1" si="43"/>
        <v>352000</v>
      </c>
      <c r="G1182" s="45"/>
      <c r="H1182" s="45"/>
      <c r="I1182" s="45"/>
      <c r="J1182" s="45"/>
    </row>
    <row r="1183" spans="1:16384" ht="13.5" customHeight="1" x14ac:dyDescent="0.2">
      <c r="A1183" s="81">
        <v>30131502</v>
      </c>
      <c r="B1183" s="69" t="str">
        <f t="shared" ca="1" si="42"/>
        <v>Bloques de concreto</v>
      </c>
      <c r="C1183" s="81" t="s">
        <v>1449</v>
      </c>
      <c r="D1183" s="81">
        <v>600</v>
      </c>
      <c r="E1183" s="71">
        <v>66</v>
      </c>
      <c r="F1183" s="70">
        <f t="shared" ca="1" si="43"/>
        <v>39600</v>
      </c>
      <c r="G1183" s="45"/>
      <c r="H1183" s="45"/>
      <c r="I1183" s="45"/>
      <c r="J1183" s="45"/>
    </row>
    <row r="1184" spans="1:16384" ht="13.5" customHeight="1" x14ac:dyDescent="0.2">
      <c r="A1184" s="81">
        <v>30181504</v>
      </c>
      <c r="B1184" s="69" t="str">
        <f t="shared" ca="1" si="42"/>
        <v>Lavamanos</v>
      </c>
      <c r="C1184" s="81" t="s">
        <v>1449</v>
      </c>
      <c r="D1184" s="81">
        <v>10</v>
      </c>
      <c r="E1184" s="71">
        <v>4500</v>
      </c>
      <c r="F1184" s="70">
        <f t="shared" ca="1" si="43"/>
        <v>45000</v>
      </c>
      <c r="G1184" s="45"/>
      <c r="H1184" s="45"/>
      <c r="I1184" s="45"/>
      <c r="J1184" s="45"/>
    </row>
    <row r="1185" spans="1:10" ht="13.5" customHeight="1" x14ac:dyDescent="0.2">
      <c r="A1185" s="81">
        <v>30181505</v>
      </c>
      <c r="B1185" s="69" t="str">
        <f t="shared" ca="1" si="42"/>
        <v>Inodoros o excusados</v>
      </c>
      <c r="C1185" s="81" t="s">
        <v>1449</v>
      </c>
      <c r="D1185" s="81">
        <v>10</v>
      </c>
      <c r="E1185" s="71">
        <v>7000</v>
      </c>
      <c r="F1185" s="70">
        <f t="shared" ca="1" si="43"/>
        <v>70000</v>
      </c>
      <c r="G1185" s="45"/>
      <c r="H1185" s="45"/>
      <c r="I1185" s="45"/>
      <c r="J1185" s="45"/>
    </row>
    <row r="1186" spans="1:10" ht="13.5" customHeight="1" x14ac:dyDescent="0.2">
      <c r="A1186" s="81">
        <v>40142315</v>
      </c>
      <c r="B1186" s="69" t="str">
        <f t="shared" ca="1" si="42"/>
        <v>Acoplamientos de tubería</v>
      </c>
      <c r="C1186" s="81" t="s">
        <v>1449</v>
      </c>
      <c r="D1186" s="81">
        <v>250</v>
      </c>
      <c r="E1186" s="71">
        <v>55</v>
      </c>
      <c r="F1186" s="70">
        <f t="shared" ca="1" si="43"/>
        <v>13750</v>
      </c>
      <c r="G1186" s="45"/>
      <c r="H1186" s="45"/>
      <c r="I1186" s="45"/>
      <c r="J1186" s="45"/>
    </row>
    <row r="1187" spans="1:10" ht="13.5" customHeight="1" x14ac:dyDescent="0.2">
      <c r="A1187" s="81">
        <v>31161501</v>
      </c>
      <c r="B1187" s="69" t="str">
        <f t="shared" ca="1" si="42"/>
        <v>Tornillos de perno</v>
      </c>
      <c r="C1187" s="81" t="s">
        <v>1449</v>
      </c>
      <c r="D1187" s="81">
        <v>450</v>
      </c>
      <c r="E1187" s="71">
        <v>35</v>
      </c>
      <c r="F1187" s="70">
        <f t="shared" ca="1" si="43"/>
        <v>15750</v>
      </c>
      <c r="G1187" s="45"/>
      <c r="H1187" s="45"/>
      <c r="I1187" s="45"/>
      <c r="J1187" s="45"/>
    </row>
    <row r="1188" spans="1:10" ht="13.5" customHeight="1" x14ac:dyDescent="0.2">
      <c r="A1188" s="81">
        <v>31162002</v>
      </c>
      <c r="B1188" s="69" t="str">
        <f t="shared" ca="1" si="42"/>
        <v>Clavos de sombrerete</v>
      </c>
      <c r="C1188" s="81" t="s">
        <v>15636</v>
      </c>
      <c r="D1188" s="81">
        <v>15</v>
      </c>
      <c r="E1188" s="71">
        <v>75</v>
      </c>
      <c r="F1188" s="70">
        <f t="shared" ca="1" si="43"/>
        <v>1125</v>
      </c>
      <c r="G1188" s="45"/>
      <c r="H1188" s="45"/>
      <c r="I1188" s="45"/>
      <c r="J1188" s="45"/>
    </row>
    <row r="1189" spans="1:10" ht="13.5" customHeight="1" x14ac:dyDescent="0.2">
      <c r="A1189" s="81">
        <v>31162005</v>
      </c>
      <c r="B1189" s="69" t="str">
        <f t="shared" ca="1" si="42"/>
        <v>Clavos para tejados</v>
      </c>
      <c r="C1189" s="81" t="s">
        <v>15636</v>
      </c>
      <c r="D1189" s="81">
        <v>100</v>
      </c>
      <c r="E1189" s="71">
        <v>75</v>
      </c>
      <c r="F1189" s="70">
        <f t="shared" ca="1" si="43"/>
        <v>7500</v>
      </c>
      <c r="G1189" s="45"/>
      <c r="H1189" s="45"/>
      <c r="I1189" s="45"/>
      <c r="J1189" s="45"/>
    </row>
    <row r="1190" spans="1:10" ht="13.5" customHeight="1" x14ac:dyDescent="0.2">
      <c r="A1190" s="81">
        <v>31162403</v>
      </c>
      <c r="B1190" s="69" t="str">
        <f t="shared" ca="1" si="42"/>
        <v>Goznes o bisagras</v>
      </c>
      <c r="C1190" s="81" t="s">
        <v>1449</v>
      </c>
      <c r="D1190" s="81">
        <v>65</v>
      </c>
      <c r="E1190" s="71">
        <v>180</v>
      </c>
      <c r="F1190" s="70">
        <f t="shared" ca="1" si="43"/>
        <v>11700</v>
      </c>
      <c r="G1190" s="45"/>
      <c r="H1190" s="45"/>
      <c r="I1190" s="45"/>
      <c r="J1190" s="45"/>
    </row>
    <row r="1191" spans="1:10" ht="13.5" customHeight="1" x14ac:dyDescent="0.2">
      <c r="A1191" s="81">
        <v>11111611</v>
      </c>
      <c r="B1191" s="69" t="str">
        <f t="shared" ca="1" si="42"/>
        <v>Gravilla</v>
      </c>
      <c r="C1191" s="81" t="s">
        <v>10022</v>
      </c>
      <c r="D1191" s="81">
        <v>150</v>
      </c>
      <c r="E1191" s="71">
        <v>1400</v>
      </c>
      <c r="F1191" s="70">
        <f t="shared" ca="1" si="43"/>
        <v>210000</v>
      </c>
      <c r="G1191" s="45"/>
      <c r="H1191" s="45"/>
      <c r="I1191" s="45"/>
      <c r="J1191" s="45"/>
    </row>
    <row r="1192" spans="1:10" ht="13.5" customHeight="1" x14ac:dyDescent="0.2">
      <c r="A1192" s="81">
        <v>10171605</v>
      </c>
      <c r="B1192" s="69" t="str">
        <f t="shared" ca="1" si="42"/>
        <v>Mezclas de nitrógeno – fósforo – potasio – npk</v>
      </c>
      <c r="C1192" s="81" t="s">
        <v>1780</v>
      </c>
      <c r="D1192" s="81">
        <v>50</v>
      </c>
      <c r="E1192" s="71">
        <v>1600</v>
      </c>
      <c r="F1192" s="70">
        <f t="shared" ca="1" si="43"/>
        <v>80000</v>
      </c>
      <c r="G1192" s="45"/>
      <c r="H1192" s="45"/>
      <c r="I1192" s="45"/>
      <c r="J1192" s="45"/>
    </row>
    <row r="1193" spans="1:10" ht="13.5" customHeight="1" x14ac:dyDescent="0.2">
      <c r="A1193" s="81">
        <v>10171605</v>
      </c>
      <c r="B1193" s="69" t="str">
        <f t="shared" ca="1" si="42"/>
        <v>Mezclas de nitrógeno – fósforo – potasio – npk</v>
      </c>
      <c r="C1193" s="81" t="s">
        <v>7438</v>
      </c>
      <c r="D1193" s="81">
        <v>90</v>
      </c>
      <c r="E1193" s="71">
        <v>60</v>
      </c>
      <c r="F1193" s="70">
        <f t="shared" ca="1" si="43"/>
        <v>5400</v>
      </c>
      <c r="G1193" s="45"/>
      <c r="H1193" s="45"/>
      <c r="I1193" s="45"/>
      <c r="J1193" s="45"/>
    </row>
    <row r="1194" spans="1:10" ht="13.5" customHeight="1" x14ac:dyDescent="0.2">
      <c r="A1194" s="81">
        <v>10171702</v>
      </c>
      <c r="B1194" s="69" t="str">
        <f t="shared" ca="1" si="42"/>
        <v>Fungicidas</v>
      </c>
      <c r="C1194" s="81" t="s">
        <v>7438</v>
      </c>
      <c r="D1194" s="81">
        <v>30</v>
      </c>
      <c r="E1194" s="71">
        <v>560</v>
      </c>
      <c r="F1194" s="70">
        <f t="shared" ca="1" si="43"/>
        <v>16800</v>
      </c>
      <c r="G1194" s="45"/>
      <c r="H1194" s="45"/>
      <c r="I1194" s="45"/>
      <c r="J1194" s="45"/>
    </row>
    <row r="1195" spans="1:10" ht="13.5" customHeight="1" x14ac:dyDescent="0.2">
      <c r="A1195" s="81">
        <v>10171702</v>
      </c>
      <c r="B1195" s="69" t="str">
        <f t="shared" ca="1" si="42"/>
        <v>Fungicidas</v>
      </c>
      <c r="C1195" s="81" t="s">
        <v>17479</v>
      </c>
      <c r="D1195" s="81">
        <v>15</v>
      </c>
      <c r="E1195" s="71">
        <v>750</v>
      </c>
      <c r="F1195" s="70">
        <f t="shared" ca="1" si="43"/>
        <v>11250</v>
      </c>
      <c r="G1195" s="45"/>
      <c r="H1195" s="45"/>
      <c r="I1195" s="45"/>
      <c r="J1195" s="45"/>
    </row>
    <row r="1196" spans="1:10" ht="13.5" customHeight="1" x14ac:dyDescent="0.2">
      <c r="A1196" s="81">
        <v>11162111</v>
      </c>
      <c r="B1196" s="69" t="str">
        <f t="shared" ca="1" si="42"/>
        <v>Malla</v>
      </c>
      <c r="C1196" s="81" t="s">
        <v>1449</v>
      </c>
      <c r="D1196" s="81">
        <v>5</v>
      </c>
      <c r="E1196" s="71">
        <v>30000</v>
      </c>
      <c r="F1196" s="70">
        <f t="shared" ca="1" si="43"/>
        <v>150000</v>
      </c>
      <c r="G1196" s="45"/>
      <c r="H1196" s="45"/>
      <c r="I1196" s="45"/>
      <c r="J1196" s="45"/>
    </row>
    <row r="1197" spans="1:10" ht="13.5" customHeight="1" x14ac:dyDescent="0.2">
      <c r="A1197" s="81">
        <v>31231313</v>
      </c>
      <c r="B1197" s="69" t="str">
        <f t="shared" ca="1" si="42"/>
        <v>Tubería de plástico</v>
      </c>
      <c r="C1197" s="81" t="s">
        <v>1449</v>
      </c>
      <c r="D1197" s="81">
        <v>100</v>
      </c>
      <c r="E1197" s="71">
        <v>600</v>
      </c>
      <c r="F1197" s="70">
        <f t="shared" ca="1" si="43"/>
        <v>60000</v>
      </c>
      <c r="G1197" s="45"/>
      <c r="H1197" s="45"/>
      <c r="I1197" s="45"/>
      <c r="J1197" s="45"/>
    </row>
    <row r="1198" spans="1:10" ht="14.1" customHeight="1" x14ac:dyDescent="0.2">
      <c r="A1198" s="45"/>
      <c r="B1198" s="45"/>
      <c r="C1198" s="45"/>
      <c r="D1198" s="45"/>
      <c r="E1198" s="73" t="s">
        <v>12551</v>
      </c>
      <c r="F1198" s="74">
        <f ca="1">SUM(Table367[MONTO TOTAL ESTIMADO])</f>
        <v>1339679</v>
      </c>
      <c r="G1198" s="45"/>
      <c r="H1198" s="45" t="str">
        <f>C1173</f>
        <v>Bienes</v>
      </c>
      <c r="I1198" s="45" t="str">
        <f>E1173</f>
        <v>No</v>
      </c>
      <c r="J1198" s="45" t="str">
        <f>D1173</f>
        <v>Comparacion de Precios</v>
      </c>
    </row>
    <row r="1199" spans="1:10" ht="14.1" customHeight="1" thickBot="1" x14ac:dyDescent="0.3"/>
    <row r="1200" spans="1:10" ht="33.75" customHeight="1" thickBot="1" x14ac:dyDescent="0.25">
      <c r="A1200" s="64" t="s">
        <v>16383</v>
      </c>
      <c r="B1200" s="64" t="s">
        <v>161</v>
      </c>
      <c r="C1200" s="64" t="s">
        <v>11725</v>
      </c>
      <c r="D1200" s="64" t="s">
        <v>14379</v>
      </c>
      <c r="E1200" s="64" t="s">
        <v>10963</v>
      </c>
      <c r="F1200" s="64" t="s">
        <v>11096</v>
      </c>
      <c r="G1200" s="45"/>
      <c r="H1200" s="45"/>
      <c r="I1200" s="45"/>
      <c r="J1200" s="45"/>
    </row>
    <row r="1201" spans="1:10" ht="14.1" customHeight="1" thickBot="1" x14ac:dyDescent="0.25">
      <c r="A1201" s="66" t="s">
        <v>18882</v>
      </c>
      <c r="B1201" s="66" t="s">
        <v>18883</v>
      </c>
      <c r="C1201" s="66" t="s">
        <v>17798</v>
      </c>
      <c r="D1201" s="66" t="s">
        <v>1875</v>
      </c>
      <c r="E1201" s="66" t="s">
        <v>17854</v>
      </c>
      <c r="F1201" s="66"/>
      <c r="G1201" s="45"/>
      <c r="H1201" s="45"/>
      <c r="I1201" s="45"/>
      <c r="J1201" s="45"/>
    </row>
    <row r="1202" spans="1:10" ht="14.1" customHeight="1" thickBot="1" x14ac:dyDescent="0.25">
      <c r="A1202" s="89" t="s">
        <v>14829</v>
      </c>
      <c r="B1202" s="67" t="s">
        <v>8529</v>
      </c>
      <c r="C1202" s="76">
        <v>44861</v>
      </c>
      <c r="D1202" s="89" t="s">
        <v>9387</v>
      </c>
      <c r="E1202" s="67" t="s">
        <v>13094</v>
      </c>
      <c r="F1202" s="66" t="s">
        <v>3080</v>
      </c>
      <c r="G1202" s="45"/>
      <c r="H1202" s="45"/>
      <c r="I1202" s="45"/>
      <c r="J1202" s="45"/>
    </row>
    <row r="1203" spans="1:10" ht="14.1" customHeight="1" thickBot="1" x14ac:dyDescent="0.25">
      <c r="A1203" s="90"/>
      <c r="B1203" s="67" t="s">
        <v>1786</v>
      </c>
      <c r="C1203" s="84">
        <f>IF(C1202="","",IF(AND(MONTH(C1202)&gt;=1,MONTH(C1202)&lt;=3),1,IF(AND(MONTH(C1202)&gt;=4,MONTH(C1202)&lt;=6),2,IF(AND(MONTH(C1202)&gt;=7,MONTH(C1202)&lt;=9),3,4))))</f>
        <v>4</v>
      </c>
      <c r="D1203" s="90"/>
      <c r="E1203" s="67" t="s">
        <v>2417</v>
      </c>
      <c r="F1203" s="66" t="s">
        <v>11113</v>
      </c>
      <c r="G1203" s="45"/>
      <c r="H1203" s="45"/>
      <c r="I1203" s="45"/>
      <c r="J1203" s="45"/>
    </row>
    <row r="1204" spans="1:10" ht="14.1" customHeight="1" thickBot="1" x14ac:dyDescent="0.25">
      <c r="A1204" s="90"/>
      <c r="B1204" s="67" t="s">
        <v>12943</v>
      </c>
      <c r="C1204" s="76">
        <v>44861</v>
      </c>
      <c r="D1204" s="90"/>
      <c r="E1204" s="67" t="s">
        <v>3073</v>
      </c>
      <c r="F1204" s="66" t="s">
        <v>11113</v>
      </c>
      <c r="G1204" s="45"/>
      <c r="H1204" s="45"/>
      <c r="I1204" s="45"/>
      <c r="J1204" s="45"/>
    </row>
    <row r="1205" spans="1:10" ht="14.1" customHeight="1" thickBot="1" x14ac:dyDescent="0.25">
      <c r="A1205" s="90"/>
      <c r="B1205" s="67" t="s">
        <v>1786</v>
      </c>
      <c r="C1205" s="84">
        <f>IF(C1204="","",IF(AND(MONTH(C1204)&gt;=1,MONTH(C1204)&lt;=3),1,IF(AND(MONTH(C1204)&gt;=4,MONTH(C1204)&lt;=6),2,IF(AND(MONTH(C1204)&gt;=7,MONTH(C1204)&lt;=9),3,4))))</f>
        <v>4</v>
      </c>
      <c r="D1205" s="90"/>
      <c r="E1205" s="67" t="s">
        <v>13193</v>
      </c>
      <c r="F1205" s="66" t="s">
        <v>11113</v>
      </c>
      <c r="G1205" s="45"/>
      <c r="H1205" s="45"/>
      <c r="I1205" s="45"/>
      <c r="J1205" s="45"/>
    </row>
    <row r="1206" spans="1:10" ht="14.1" customHeight="1" thickBot="1" x14ac:dyDescent="0.25">
      <c r="A1206" s="45"/>
      <c r="B1206" s="45"/>
      <c r="C1206" s="45"/>
      <c r="D1206" s="45"/>
      <c r="E1206" s="45"/>
      <c r="F1206" s="45"/>
      <c r="G1206" s="45"/>
      <c r="H1206" s="45"/>
      <c r="I1206" s="45"/>
      <c r="J1206" s="45"/>
    </row>
    <row r="1207" spans="1:10" ht="14.1" customHeight="1" thickBot="1" x14ac:dyDescent="0.25">
      <c r="A1207" s="72" t="s">
        <v>15735</v>
      </c>
      <c r="B1207" s="72" t="s">
        <v>16146</v>
      </c>
      <c r="C1207" s="72" t="s">
        <v>15641</v>
      </c>
      <c r="D1207" s="72" t="s">
        <v>15251</v>
      </c>
      <c r="E1207" s="72" t="s">
        <v>6933</v>
      </c>
      <c r="F1207" s="72" t="s">
        <v>15280</v>
      </c>
      <c r="G1207" s="45"/>
      <c r="H1207" s="45"/>
      <c r="I1207" s="45"/>
      <c r="J1207" s="45"/>
    </row>
    <row r="1208" spans="1:10" ht="14.1" customHeight="1" x14ac:dyDescent="0.2">
      <c r="A1208" s="81">
        <v>30103605</v>
      </c>
      <c r="B1208" s="69" t="str">
        <f t="shared" ref="B1208:B1219" ca="1" si="44">IFERROR(INDEX(UNSPSCDes,MATCH(INDIRECT(ADDRESS(ROW(),COLUMN()-1,4)),UNSPSCCode,0)),"")</f>
        <v>Tablones de madera</v>
      </c>
      <c r="C1208" s="81" t="s">
        <v>17559</v>
      </c>
      <c r="D1208" s="81">
        <v>80</v>
      </c>
      <c r="E1208" s="71">
        <v>778.8</v>
      </c>
      <c r="F1208" s="70">
        <f t="shared" ref="F1208:F1219" ca="1" si="45">INDIRECT(ADDRESS(ROW(),COLUMN()-2,4))*INDIRECT(ADDRESS(ROW(),COLUMN()-1,4))</f>
        <v>62304</v>
      </c>
      <c r="G1208" s="45"/>
      <c r="H1208" s="45"/>
      <c r="I1208" s="45"/>
      <c r="J1208" s="45"/>
    </row>
    <row r="1209" spans="1:10" ht="13.5" customHeight="1" x14ac:dyDescent="0.2">
      <c r="A1209" s="81">
        <v>30103605</v>
      </c>
      <c r="B1209" s="69" t="str">
        <f t="shared" ca="1" si="44"/>
        <v>Tablones de madera</v>
      </c>
      <c r="C1209" s="81" t="s">
        <v>12283</v>
      </c>
      <c r="D1209" s="81">
        <v>2500</v>
      </c>
      <c r="E1209" s="71">
        <v>75</v>
      </c>
      <c r="F1209" s="70">
        <f t="shared" ca="1" si="45"/>
        <v>187500</v>
      </c>
      <c r="G1209" s="45"/>
      <c r="H1209" s="45"/>
      <c r="I1209" s="45"/>
      <c r="J1209" s="45"/>
    </row>
    <row r="1210" spans="1:10" ht="13.5" customHeight="1" x14ac:dyDescent="0.2">
      <c r="A1210" s="81">
        <v>30111601</v>
      </c>
      <c r="B1210" s="69" t="str">
        <f t="shared" ca="1" si="44"/>
        <v>Cemento</v>
      </c>
      <c r="C1210" s="81" t="s">
        <v>1449</v>
      </c>
      <c r="D1210" s="81">
        <v>800</v>
      </c>
      <c r="E1210" s="71">
        <v>440</v>
      </c>
      <c r="F1210" s="70">
        <f t="shared" ca="1" si="45"/>
        <v>352000</v>
      </c>
      <c r="G1210" s="45"/>
      <c r="H1210" s="45"/>
      <c r="I1210" s="45"/>
      <c r="J1210" s="45"/>
    </row>
    <row r="1211" spans="1:10" ht="13.5" customHeight="1" x14ac:dyDescent="0.2">
      <c r="A1211" s="81">
        <v>30131502</v>
      </c>
      <c r="B1211" s="69" t="str">
        <f t="shared" ca="1" si="44"/>
        <v>Bloques de concreto</v>
      </c>
      <c r="C1211" s="81" t="s">
        <v>1449</v>
      </c>
      <c r="D1211" s="81">
        <v>600</v>
      </c>
      <c r="E1211" s="71">
        <v>66</v>
      </c>
      <c r="F1211" s="70">
        <f t="shared" ca="1" si="45"/>
        <v>39600</v>
      </c>
      <c r="G1211" s="45"/>
      <c r="H1211" s="45"/>
      <c r="I1211" s="45"/>
      <c r="J1211" s="45"/>
    </row>
    <row r="1212" spans="1:10" ht="13.5" customHeight="1" x14ac:dyDescent="0.2">
      <c r="A1212" s="81">
        <v>30181504</v>
      </c>
      <c r="B1212" s="69" t="str">
        <f t="shared" ca="1" si="44"/>
        <v>Lavamanos</v>
      </c>
      <c r="C1212" s="81" t="s">
        <v>1449</v>
      </c>
      <c r="D1212" s="81">
        <v>10</v>
      </c>
      <c r="E1212" s="71">
        <v>4500</v>
      </c>
      <c r="F1212" s="70">
        <f t="shared" ca="1" si="45"/>
        <v>45000</v>
      </c>
      <c r="G1212" s="45"/>
      <c r="H1212" s="45"/>
      <c r="I1212" s="45"/>
      <c r="J1212" s="45"/>
    </row>
    <row r="1213" spans="1:10" ht="13.5" customHeight="1" x14ac:dyDescent="0.2">
      <c r="A1213" s="81">
        <v>40142315</v>
      </c>
      <c r="B1213" s="69" t="str">
        <f t="shared" ca="1" si="44"/>
        <v>Acoplamientos de tubería</v>
      </c>
      <c r="C1213" s="81" t="s">
        <v>1449</v>
      </c>
      <c r="D1213" s="81">
        <v>250</v>
      </c>
      <c r="E1213" s="71">
        <v>55</v>
      </c>
      <c r="F1213" s="70">
        <f t="shared" ca="1" si="45"/>
        <v>13750</v>
      </c>
      <c r="G1213" s="45"/>
      <c r="H1213" s="45"/>
      <c r="I1213" s="45"/>
      <c r="J1213" s="45"/>
    </row>
    <row r="1214" spans="1:10" ht="13.5" customHeight="1" x14ac:dyDescent="0.2">
      <c r="A1214" s="81">
        <v>31162002</v>
      </c>
      <c r="B1214" s="69" t="str">
        <f t="shared" ca="1" si="44"/>
        <v>Clavos de sombrerete</v>
      </c>
      <c r="C1214" s="81" t="s">
        <v>15636</v>
      </c>
      <c r="D1214" s="81">
        <v>15</v>
      </c>
      <c r="E1214" s="71">
        <v>75</v>
      </c>
      <c r="F1214" s="70">
        <f t="shared" ca="1" si="45"/>
        <v>1125</v>
      </c>
      <c r="G1214" s="45"/>
      <c r="H1214" s="45"/>
      <c r="I1214" s="45"/>
      <c r="J1214" s="45"/>
    </row>
    <row r="1215" spans="1:10" ht="13.5" customHeight="1" x14ac:dyDescent="0.2">
      <c r="A1215" s="81">
        <v>31162005</v>
      </c>
      <c r="B1215" s="69" t="str">
        <f t="shared" ca="1" si="44"/>
        <v>Clavos para tejados</v>
      </c>
      <c r="C1215" s="81" t="s">
        <v>15636</v>
      </c>
      <c r="D1215" s="81">
        <v>100</v>
      </c>
      <c r="E1215" s="71">
        <v>75</v>
      </c>
      <c r="F1215" s="70">
        <f t="shared" ca="1" si="45"/>
        <v>7500</v>
      </c>
      <c r="G1215" s="45"/>
      <c r="H1215" s="45"/>
      <c r="I1215" s="45"/>
      <c r="J1215" s="45"/>
    </row>
    <row r="1216" spans="1:10" ht="13.5" customHeight="1" x14ac:dyDescent="0.2">
      <c r="A1216" s="81">
        <v>31162403</v>
      </c>
      <c r="B1216" s="69" t="str">
        <f t="shared" ca="1" si="44"/>
        <v>Goznes o bisagras</v>
      </c>
      <c r="C1216" s="81" t="s">
        <v>1449</v>
      </c>
      <c r="D1216" s="81">
        <v>65</v>
      </c>
      <c r="E1216" s="71">
        <v>180</v>
      </c>
      <c r="F1216" s="70">
        <f t="shared" ca="1" si="45"/>
        <v>11700</v>
      </c>
      <c r="G1216" s="45"/>
      <c r="H1216" s="45"/>
      <c r="I1216" s="45"/>
      <c r="J1216" s="45"/>
    </row>
    <row r="1217" spans="1:10" ht="13.5" customHeight="1" x14ac:dyDescent="0.2">
      <c r="A1217" s="81">
        <v>11111611</v>
      </c>
      <c r="B1217" s="69" t="str">
        <f t="shared" ca="1" si="44"/>
        <v>Gravilla</v>
      </c>
      <c r="C1217" s="81" t="s">
        <v>10022</v>
      </c>
      <c r="D1217" s="81">
        <v>150</v>
      </c>
      <c r="E1217" s="71">
        <v>1400</v>
      </c>
      <c r="F1217" s="70">
        <f t="shared" ca="1" si="45"/>
        <v>210000</v>
      </c>
      <c r="G1217" s="45"/>
      <c r="H1217" s="45"/>
      <c r="I1217" s="45"/>
      <c r="J1217" s="45"/>
    </row>
    <row r="1218" spans="1:10" ht="13.5" customHeight="1" x14ac:dyDescent="0.2">
      <c r="A1218" s="81">
        <v>11162108</v>
      </c>
      <c r="B1218" s="69" t="str">
        <f t="shared" ca="1" si="44"/>
        <v>Tela malla de alambre</v>
      </c>
      <c r="C1218" s="81" t="s">
        <v>1449</v>
      </c>
      <c r="D1218" s="81">
        <v>10</v>
      </c>
      <c r="E1218" s="71">
        <v>19683.579999999998</v>
      </c>
      <c r="F1218" s="70">
        <f t="shared" ca="1" si="45"/>
        <v>196835.8</v>
      </c>
      <c r="G1218" s="45"/>
      <c r="H1218" s="45"/>
      <c r="I1218" s="45"/>
      <c r="J1218" s="45"/>
    </row>
    <row r="1219" spans="1:10" ht="13.5" customHeight="1" x14ac:dyDescent="0.2">
      <c r="A1219" s="81">
        <v>31231313</v>
      </c>
      <c r="B1219" s="69" t="str">
        <f t="shared" ca="1" si="44"/>
        <v>Tubería de plástico</v>
      </c>
      <c r="C1219" s="81" t="s">
        <v>1449</v>
      </c>
      <c r="D1219" s="81">
        <v>100</v>
      </c>
      <c r="E1219" s="71">
        <v>600</v>
      </c>
      <c r="F1219" s="70">
        <f t="shared" ca="1" si="45"/>
        <v>60000</v>
      </c>
      <c r="G1219" s="45"/>
      <c r="H1219" s="45"/>
      <c r="I1219" s="45"/>
      <c r="J1219" s="45"/>
    </row>
    <row r="1220" spans="1:10" ht="14.1" customHeight="1" x14ac:dyDescent="0.2">
      <c r="A1220" s="45"/>
      <c r="B1220" s="45"/>
      <c r="C1220" s="45"/>
      <c r="D1220" s="45"/>
      <c r="E1220" s="73" t="s">
        <v>12551</v>
      </c>
      <c r="F1220" s="74">
        <f ca="1">SUM(Table368[MONTO TOTAL ESTIMADO])</f>
        <v>1187314.8</v>
      </c>
      <c r="G1220" s="45"/>
      <c r="H1220" s="45" t="str">
        <f>C1201</f>
        <v>Bienes</v>
      </c>
      <c r="I1220" s="45" t="str">
        <f>E1201</f>
        <v>No</v>
      </c>
      <c r="J1220" s="45" t="str">
        <f>D1201</f>
        <v>Comparacion de Precios</v>
      </c>
    </row>
    <row r="1221" spans="1:10" ht="14.1" customHeight="1" thickBot="1" x14ac:dyDescent="0.3"/>
    <row r="1222" spans="1:10" ht="33.75" customHeight="1" thickBot="1" x14ac:dyDescent="0.25">
      <c r="A1222" s="64" t="s">
        <v>16383</v>
      </c>
      <c r="B1222" s="64" t="s">
        <v>161</v>
      </c>
      <c r="C1222" s="64" t="s">
        <v>11725</v>
      </c>
      <c r="D1222" s="64" t="s">
        <v>14379</v>
      </c>
      <c r="E1222" s="64" t="s">
        <v>10963</v>
      </c>
      <c r="F1222" s="64" t="s">
        <v>11096</v>
      </c>
      <c r="G1222" s="45"/>
      <c r="H1222" s="45"/>
      <c r="I1222" s="45"/>
      <c r="J1222" s="45"/>
    </row>
    <row r="1223" spans="1:10" ht="13.5" customHeight="1" thickBot="1" x14ac:dyDescent="0.25">
      <c r="A1223" s="66" t="s">
        <v>18884</v>
      </c>
      <c r="B1223" s="66" t="s">
        <v>18885</v>
      </c>
      <c r="C1223" s="66" t="s">
        <v>17798</v>
      </c>
      <c r="D1223" s="66" t="s">
        <v>17483</v>
      </c>
      <c r="E1223" s="66" t="s">
        <v>17854</v>
      </c>
      <c r="F1223" s="66"/>
      <c r="G1223" s="45"/>
      <c r="H1223" s="45"/>
      <c r="I1223" s="45"/>
      <c r="J1223" s="45"/>
    </row>
    <row r="1224" spans="1:10" ht="14.1" customHeight="1" thickBot="1" x14ac:dyDescent="0.25">
      <c r="A1224" s="89" t="s">
        <v>14829</v>
      </c>
      <c r="B1224" s="67" t="s">
        <v>8529</v>
      </c>
      <c r="C1224" s="76">
        <v>44769</v>
      </c>
      <c r="D1224" s="89" t="s">
        <v>9387</v>
      </c>
      <c r="E1224" s="67" t="s">
        <v>13094</v>
      </c>
      <c r="F1224" s="66" t="s">
        <v>3080</v>
      </c>
      <c r="G1224" s="45"/>
      <c r="H1224" s="45"/>
      <c r="I1224" s="45"/>
      <c r="J1224" s="45"/>
    </row>
    <row r="1225" spans="1:10" ht="14.1" customHeight="1" thickBot="1" x14ac:dyDescent="0.25">
      <c r="A1225" s="90"/>
      <c r="B1225" s="67" t="s">
        <v>1786</v>
      </c>
      <c r="C1225" s="84">
        <f>IF(C1224="","",IF(AND(MONTH(C1224)&gt;=1,MONTH(C1224)&lt;=3),1,IF(AND(MONTH(C1224)&gt;=4,MONTH(C1224)&lt;=6),2,IF(AND(MONTH(C1224)&gt;=7,MONTH(C1224)&lt;=9),3,4))))</f>
        <v>3</v>
      </c>
      <c r="D1225" s="90"/>
      <c r="E1225" s="67" t="s">
        <v>2417</v>
      </c>
      <c r="F1225" s="66" t="s">
        <v>11113</v>
      </c>
      <c r="G1225" s="45"/>
      <c r="H1225" s="45"/>
      <c r="I1225" s="45"/>
      <c r="J1225" s="45"/>
    </row>
    <row r="1226" spans="1:10" ht="14.1" customHeight="1" thickBot="1" x14ac:dyDescent="0.25">
      <c r="A1226" s="90"/>
      <c r="B1226" s="67" t="s">
        <v>12943</v>
      </c>
      <c r="C1226" s="76">
        <v>44770</v>
      </c>
      <c r="D1226" s="90"/>
      <c r="E1226" s="67" t="s">
        <v>3073</v>
      </c>
      <c r="F1226" s="66" t="s">
        <v>11113</v>
      </c>
      <c r="G1226" s="45"/>
      <c r="H1226" s="45"/>
      <c r="I1226" s="45"/>
      <c r="J1226" s="45"/>
    </row>
    <row r="1227" spans="1:10" ht="14.1" customHeight="1" thickBot="1" x14ac:dyDescent="0.25">
      <c r="A1227" s="90"/>
      <c r="B1227" s="67" t="s">
        <v>1786</v>
      </c>
      <c r="C1227" s="84">
        <f>IF(C1226="","",IF(AND(MONTH(C1226)&gt;=1,MONTH(C1226)&lt;=3),1,IF(AND(MONTH(C1226)&gt;=4,MONTH(C1226)&lt;=6),2,IF(AND(MONTH(C1226)&gt;=7,MONTH(C1226)&lt;=9),3,4))))</f>
        <v>3</v>
      </c>
      <c r="D1227" s="90"/>
      <c r="E1227" s="67" t="s">
        <v>13193</v>
      </c>
      <c r="F1227" s="66" t="s">
        <v>11113</v>
      </c>
      <c r="G1227" s="45"/>
      <c r="H1227" s="45"/>
      <c r="I1227" s="45"/>
      <c r="J1227" s="45"/>
    </row>
    <row r="1228" spans="1:10" ht="14.1" customHeight="1" thickBot="1" x14ac:dyDescent="0.25">
      <c r="A1228" s="45"/>
      <c r="B1228" s="45"/>
      <c r="C1228" s="45"/>
      <c r="D1228" s="45"/>
      <c r="E1228" s="45"/>
      <c r="F1228" s="45"/>
      <c r="G1228" s="45"/>
      <c r="H1228" s="45"/>
      <c r="I1228" s="45"/>
      <c r="J1228" s="45"/>
    </row>
    <row r="1229" spans="1:10" ht="14.1" customHeight="1" thickBot="1" x14ac:dyDescent="0.25">
      <c r="A1229" s="72" t="s">
        <v>15735</v>
      </c>
      <c r="B1229" s="72" t="s">
        <v>16146</v>
      </c>
      <c r="C1229" s="72" t="s">
        <v>15641</v>
      </c>
      <c r="D1229" s="72" t="s">
        <v>15251</v>
      </c>
      <c r="E1229" s="72" t="s">
        <v>6933</v>
      </c>
      <c r="F1229" s="72" t="s">
        <v>15280</v>
      </c>
      <c r="G1229" s="45"/>
      <c r="H1229" s="45"/>
      <c r="I1229" s="45"/>
      <c r="J1229" s="45"/>
    </row>
    <row r="1230" spans="1:10" ht="13.5" customHeight="1" x14ac:dyDescent="0.2">
      <c r="A1230" s="81">
        <v>49161520</v>
      </c>
      <c r="B1230" s="69" t="str">
        <f ca="1">IFERROR(INDEX(UNSPSCDes,MATCH(INDIRECT(ADDRESS(ROW(),COLUMN()-1,4)),UNSPSCCode,0)),"")</f>
        <v>Bates de softbol</v>
      </c>
      <c r="C1230" s="81" t="s">
        <v>1449</v>
      </c>
      <c r="D1230" s="81">
        <v>36</v>
      </c>
      <c r="E1230" s="71">
        <v>5570</v>
      </c>
      <c r="F1230" s="70">
        <f ca="1">INDIRECT(ADDRESS(ROW(),COLUMN()-2,4))*INDIRECT(ADDRESS(ROW(),COLUMN()-1,4))</f>
        <v>200520</v>
      </c>
      <c r="G1230" s="45"/>
      <c r="H1230" s="45"/>
      <c r="I1230" s="45"/>
      <c r="J1230" s="45"/>
    </row>
    <row r="1231" spans="1:10" ht="14.1" customHeight="1" x14ac:dyDescent="0.2">
      <c r="A1231" s="45"/>
      <c r="B1231" s="45"/>
      <c r="C1231" s="45"/>
      <c r="D1231" s="45"/>
      <c r="E1231" s="73" t="s">
        <v>12551</v>
      </c>
      <c r="F1231" s="74">
        <f ca="1">SUM(Table369[MONTO TOTAL ESTIMADO])</f>
        <v>200520</v>
      </c>
      <c r="G1231" s="45"/>
      <c r="H1231" s="45" t="str">
        <f>C1223</f>
        <v>Bienes</v>
      </c>
      <c r="I1231" s="45" t="str">
        <f>E1223</f>
        <v>No</v>
      </c>
      <c r="J1231" s="45" t="str">
        <f>D1223</f>
        <v>Compras Menores</v>
      </c>
    </row>
    <row r="1232" spans="1:10" ht="14.1" customHeight="1" thickBot="1" x14ac:dyDescent="0.3"/>
    <row r="1233" spans="1:10" ht="33.75" customHeight="1" thickBot="1" x14ac:dyDescent="0.25">
      <c r="A1233" s="64" t="s">
        <v>16383</v>
      </c>
      <c r="B1233" s="64" t="s">
        <v>161</v>
      </c>
      <c r="C1233" s="64" t="s">
        <v>11725</v>
      </c>
      <c r="D1233" s="64" t="s">
        <v>14379</v>
      </c>
      <c r="E1233" s="64" t="s">
        <v>10963</v>
      </c>
      <c r="F1233" s="64" t="s">
        <v>11096</v>
      </c>
      <c r="G1233" s="45"/>
      <c r="H1233" s="45"/>
      <c r="I1233" s="45"/>
      <c r="J1233" s="45"/>
    </row>
    <row r="1234" spans="1:10" ht="13.5" customHeight="1" thickBot="1" x14ac:dyDescent="0.25">
      <c r="A1234" s="66" t="s">
        <v>18886</v>
      </c>
      <c r="B1234" s="66" t="s">
        <v>18887</v>
      </c>
      <c r="C1234" s="66" t="s">
        <v>6799</v>
      </c>
      <c r="D1234" s="66" t="s">
        <v>17483</v>
      </c>
      <c r="E1234" s="66" t="s">
        <v>17854</v>
      </c>
      <c r="F1234" s="66"/>
      <c r="G1234" s="45"/>
      <c r="H1234" s="45"/>
      <c r="I1234" s="45"/>
      <c r="J1234" s="45"/>
    </row>
    <row r="1235" spans="1:10" ht="14.1" customHeight="1" thickBot="1" x14ac:dyDescent="0.25">
      <c r="A1235" s="89" t="s">
        <v>14829</v>
      </c>
      <c r="B1235" s="67" t="s">
        <v>8529</v>
      </c>
      <c r="C1235" s="76">
        <v>44571</v>
      </c>
      <c r="D1235" s="89" t="s">
        <v>9387</v>
      </c>
      <c r="E1235" s="67" t="s">
        <v>13094</v>
      </c>
      <c r="F1235" s="66" t="s">
        <v>3080</v>
      </c>
      <c r="G1235" s="45"/>
      <c r="H1235" s="45"/>
      <c r="I1235" s="45"/>
      <c r="J1235" s="45"/>
    </row>
    <row r="1236" spans="1:10" ht="14.1" customHeight="1" thickBot="1" x14ac:dyDescent="0.25">
      <c r="A1236" s="90"/>
      <c r="B1236" s="67" t="s">
        <v>1786</v>
      </c>
      <c r="C1236" s="84">
        <f>IF(C1235="","",IF(AND(MONTH(C1235)&gt;=1,MONTH(C1235)&lt;=3),1,IF(AND(MONTH(C1235)&gt;=4,MONTH(C1235)&lt;=6),2,IF(AND(MONTH(C1235)&gt;=7,MONTH(C1235)&lt;=9),3,4))))</f>
        <v>1</v>
      </c>
      <c r="D1236" s="90"/>
      <c r="E1236" s="67" t="s">
        <v>2417</v>
      </c>
      <c r="F1236" s="66" t="s">
        <v>11113</v>
      </c>
      <c r="G1236" s="45"/>
      <c r="H1236" s="45"/>
      <c r="I1236" s="45"/>
      <c r="J1236" s="45"/>
    </row>
    <row r="1237" spans="1:10" ht="14.1" customHeight="1" thickBot="1" x14ac:dyDescent="0.25">
      <c r="A1237" s="90"/>
      <c r="B1237" s="67" t="s">
        <v>12943</v>
      </c>
      <c r="C1237" s="76">
        <v>44572</v>
      </c>
      <c r="D1237" s="90"/>
      <c r="E1237" s="67" t="s">
        <v>3073</v>
      </c>
      <c r="F1237" s="66" t="s">
        <v>11113</v>
      </c>
      <c r="G1237" s="45"/>
      <c r="H1237" s="45"/>
      <c r="I1237" s="45"/>
      <c r="J1237" s="45"/>
    </row>
    <row r="1238" spans="1:10" ht="14.1" customHeight="1" thickBot="1" x14ac:dyDescent="0.25">
      <c r="A1238" s="90"/>
      <c r="B1238" s="67" t="s">
        <v>1786</v>
      </c>
      <c r="C1238" s="84">
        <f>IF(C1237="","",IF(AND(MONTH(C1237)&gt;=1,MONTH(C1237)&lt;=3),1,IF(AND(MONTH(C1237)&gt;=4,MONTH(C1237)&lt;=6),2,IF(AND(MONTH(C1237)&gt;=7,MONTH(C1237)&lt;=9),3,4))))</f>
        <v>1</v>
      </c>
      <c r="D1238" s="90"/>
      <c r="E1238" s="67" t="s">
        <v>13193</v>
      </c>
      <c r="F1238" s="66" t="s">
        <v>11113</v>
      </c>
      <c r="G1238" s="45"/>
      <c r="H1238" s="45"/>
      <c r="I1238" s="45"/>
      <c r="J1238" s="45"/>
    </row>
    <row r="1239" spans="1:10" ht="14.1" customHeight="1" thickBot="1" x14ac:dyDescent="0.25">
      <c r="A1239" s="45"/>
      <c r="B1239" s="45"/>
      <c r="C1239" s="45"/>
      <c r="D1239" s="45"/>
      <c r="E1239" s="45"/>
      <c r="F1239" s="45"/>
      <c r="G1239" s="45"/>
      <c r="H1239" s="45"/>
      <c r="I1239" s="45"/>
      <c r="J1239" s="45"/>
    </row>
    <row r="1240" spans="1:10" ht="14.1" customHeight="1" thickBot="1" x14ac:dyDescent="0.25">
      <c r="A1240" s="72" t="s">
        <v>15735</v>
      </c>
      <c r="B1240" s="72" t="s">
        <v>16146</v>
      </c>
      <c r="C1240" s="72" t="s">
        <v>15641</v>
      </c>
      <c r="D1240" s="72" t="s">
        <v>15251</v>
      </c>
      <c r="E1240" s="72" t="s">
        <v>6933</v>
      </c>
      <c r="F1240" s="72" t="s">
        <v>15280</v>
      </c>
      <c r="G1240" s="45"/>
      <c r="H1240" s="45"/>
      <c r="I1240" s="45"/>
      <c r="J1240" s="45"/>
    </row>
    <row r="1241" spans="1:10" ht="27" customHeight="1" x14ac:dyDescent="0.2">
      <c r="A1241" s="81">
        <v>80101507</v>
      </c>
      <c r="B1241" s="69" t="str">
        <f ca="1">IFERROR(INDEX(UNSPSCDes,MATCH(INDIRECT(ADDRESS(ROW(),COLUMN()-1,4)),UNSPSCCode,0)),"")</f>
        <v>Servicios de asesoramiento sobre tecnologías de la información</v>
      </c>
      <c r="C1241" s="81" t="s">
        <v>1449</v>
      </c>
      <c r="D1241" s="81">
        <v>1</v>
      </c>
      <c r="E1241" s="71">
        <v>200000</v>
      </c>
      <c r="F1241" s="70">
        <f ca="1">INDIRECT(ADDRESS(ROW(),COLUMN()-2,4))*INDIRECT(ADDRESS(ROW(),COLUMN()-1,4))</f>
        <v>200000</v>
      </c>
      <c r="G1241" s="45"/>
      <c r="H1241" s="45"/>
      <c r="I1241" s="45"/>
      <c r="J1241" s="45"/>
    </row>
    <row r="1242" spans="1:10" ht="14.1" customHeight="1" x14ac:dyDescent="0.2">
      <c r="A1242" s="45"/>
      <c r="B1242" s="45"/>
      <c r="C1242" s="45"/>
      <c r="D1242" s="45"/>
      <c r="E1242" s="73" t="s">
        <v>12551</v>
      </c>
      <c r="F1242" s="74">
        <f ca="1">SUM(Table370[MONTO TOTAL ESTIMADO])</f>
        <v>200000</v>
      </c>
      <c r="G1242" s="45"/>
      <c r="H1242" s="45" t="str">
        <f>C1234</f>
        <v>Servicios</v>
      </c>
      <c r="I1242" s="45" t="str">
        <f>E1234</f>
        <v>No</v>
      </c>
      <c r="J1242" s="45" t="str">
        <f>D1234</f>
        <v>Compras Menores</v>
      </c>
    </row>
    <row r="1243" spans="1:10" ht="14.1" customHeight="1" thickBot="1" x14ac:dyDescent="0.3"/>
    <row r="1244" spans="1:10" ht="33.75" customHeight="1" thickBot="1" x14ac:dyDescent="0.25">
      <c r="A1244" s="64" t="s">
        <v>16383</v>
      </c>
      <c r="B1244" s="64" t="s">
        <v>161</v>
      </c>
      <c r="C1244" s="64" t="s">
        <v>11725</v>
      </c>
      <c r="D1244" s="64" t="s">
        <v>14379</v>
      </c>
      <c r="E1244" s="64" t="s">
        <v>10963</v>
      </c>
      <c r="F1244" s="64" t="s">
        <v>11096</v>
      </c>
      <c r="G1244" s="45"/>
      <c r="H1244" s="45"/>
      <c r="I1244" s="45"/>
      <c r="J1244" s="45"/>
    </row>
    <row r="1245" spans="1:10" ht="13.5" customHeight="1" thickBot="1" x14ac:dyDescent="0.25">
      <c r="A1245" s="66" t="s">
        <v>18889</v>
      </c>
      <c r="B1245" s="66" t="s">
        <v>18888</v>
      </c>
      <c r="C1245" s="66" t="s">
        <v>17798</v>
      </c>
      <c r="D1245" s="66" t="s">
        <v>10172</v>
      </c>
      <c r="E1245" s="66" t="s">
        <v>8856</v>
      </c>
      <c r="F1245" s="66"/>
      <c r="G1245" s="45"/>
      <c r="H1245" s="45"/>
      <c r="I1245" s="45"/>
      <c r="J1245" s="45"/>
    </row>
    <row r="1246" spans="1:10" ht="14.1" customHeight="1" thickBot="1" x14ac:dyDescent="0.25">
      <c r="A1246" s="89" t="s">
        <v>14829</v>
      </c>
      <c r="B1246" s="67" t="s">
        <v>8529</v>
      </c>
      <c r="C1246" s="76">
        <v>44581</v>
      </c>
      <c r="D1246" s="89" t="s">
        <v>9387</v>
      </c>
      <c r="E1246" s="67" t="s">
        <v>13094</v>
      </c>
      <c r="F1246" s="66" t="s">
        <v>3080</v>
      </c>
      <c r="G1246" s="45"/>
      <c r="H1246" s="45"/>
      <c r="I1246" s="45"/>
      <c r="J1246" s="45"/>
    </row>
    <row r="1247" spans="1:10" ht="14.1" customHeight="1" thickBot="1" x14ac:dyDescent="0.25">
      <c r="A1247" s="90"/>
      <c r="B1247" s="67" t="s">
        <v>1786</v>
      </c>
      <c r="C1247" s="85">
        <f>IF(C1246="","",IF(AND(MONTH(C1246)&gt;=1,MONTH(C1246)&lt;=3),1,IF(AND(MONTH(C1246)&gt;=4,MONTH(C1246)&lt;=6),2,IF(AND(MONTH(C1246)&gt;=7,MONTH(C1246)&lt;=9),3,4))))</f>
        <v>1</v>
      </c>
      <c r="D1247" s="90"/>
      <c r="E1247" s="67" t="s">
        <v>2417</v>
      </c>
      <c r="F1247" s="66" t="s">
        <v>11113</v>
      </c>
      <c r="G1247" s="45"/>
      <c r="H1247" s="45"/>
      <c r="I1247" s="45"/>
      <c r="J1247" s="45"/>
    </row>
    <row r="1248" spans="1:10" ht="14.1" customHeight="1" thickBot="1" x14ac:dyDescent="0.25">
      <c r="A1248" s="90"/>
      <c r="B1248" s="67" t="s">
        <v>12943</v>
      </c>
      <c r="C1248" s="76">
        <v>44582</v>
      </c>
      <c r="D1248" s="90"/>
      <c r="E1248" s="67" t="s">
        <v>3073</v>
      </c>
      <c r="F1248" s="66" t="s">
        <v>11113</v>
      </c>
      <c r="G1248" s="45"/>
      <c r="H1248" s="45"/>
      <c r="I1248" s="45"/>
      <c r="J1248" s="45"/>
    </row>
    <row r="1249" spans="1:10" ht="14.1" customHeight="1" thickBot="1" x14ac:dyDescent="0.25">
      <c r="A1249" s="90"/>
      <c r="B1249" s="67" t="s">
        <v>1786</v>
      </c>
      <c r="C1249" s="85">
        <f>IF(C1248="","",IF(AND(MONTH(C1248)&gt;=1,MONTH(C1248)&lt;=3),1,IF(AND(MONTH(C1248)&gt;=4,MONTH(C1248)&lt;=6),2,IF(AND(MONTH(C1248)&gt;=7,MONTH(C1248)&lt;=9),3,4))))</f>
        <v>1</v>
      </c>
      <c r="D1249" s="90"/>
      <c r="E1249" s="67" t="s">
        <v>13193</v>
      </c>
      <c r="F1249" s="66" t="s">
        <v>11113</v>
      </c>
      <c r="G1249" s="45"/>
      <c r="H1249" s="45"/>
      <c r="I1249" s="45"/>
      <c r="J1249" s="45"/>
    </row>
    <row r="1250" spans="1:10" ht="14.1" customHeight="1" thickBot="1" x14ac:dyDescent="0.25">
      <c r="A1250" s="45"/>
      <c r="B1250" s="45"/>
      <c r="C1250" s="45"/>
      <c r="D1250" s="45"/>
      <c r="E1250" s="45"/>
      <c r="F1250" s="45"/>
      <c r="G1250" s="45"/>
      <c r="H1250" s="45"/>
      <c r="I1250" s="45"/>
      <c r="J1250" s="45"/>
    </row>
    <row r="1251" spans="1:10" ht="14.1" customHeight="1" thickBot="1" x14ac:dyDescent="0.25">
      <c r="A1251" s="72" t="s">
        <v>15735</v>
      </c>
      <c r="B1251" s="72" t="s">
        <v>16146</v>
      </c>
      <c r="C1251" s="72" t="s">
        <v>15641</v>
      </c>
      <c r="D1251" s="72" t="s">
        <v>15251</v>
      </c>
      <c r="E1251" s="72" t="s">
        <v>6933</v>
      </c>
      <c r="F1251" s="72" t="s">
        <v>15280</v>
      </c>
      <c r="G1251" s="45"/>
      <c r="H1251" s="45"/>
      <c r="I1251" s="45"/>
      <c r="J1251" s="45"/>
    </row>
    <row r="1252" spans="1:10" ht="13.5" customHeight="1" x14ac:dyDescent="0.2">
      <c r="A1252" s="81">
        <v>10161707</v>
      </c>
      <c r="B1252" s="69" t="str">
        <f ca="1">IFERROR(INDEX(UNSPSCDes,MATCH(INDIRECT(ADDRESS(ROW(),COLUMN()-1,4)),UNSPSCCode,0)),"")</f>
        <v>Arreglo de flores cortadas</v>
      </c>
      <c r="C1252" s="81" t="s">
        <v>1449</v>
      </c>
      <c r="D1252" s="81">
        <v>1</v>
      </c>
      <c r="E1252" s="71">
        <v>15000</v>
      </c>
      <c r="F1252" s="70">
        <f ca="1">INDIRECT(ADDRESS(ROW(),COLUMN()-2,4))*INDIRECT(ADDRESS(ROW(),COLUMN()-1,4))</f>
        <v>15000</v>
      </c>
      <c r="G1252" s="45"/>
      <c r="H1252" s="45"/>
      <c r="I1252" s="45"/>
      <c r="J1252" s="45"/>
    </row>
    <row r="1253" spans="1:10" ht="14.1" customHeight="1" x14ac:dyDescent="0.2">
      <c r="A1253" s="45"/>
      <c r="B1253" s="45"/>
      <c r="C1253" s="45"/>
      <c r="D1253" s="45"/>
      <c r="E1253" s="73" t="s">
        <v>12551</v>
      </c>
      <c r="F1253" s="74">
        <f ca="1">SUM(Table326[MONTO TOTAL ESTIMADO])</f>
        <v>15000</v>
      </c>
      <c r="G1253" s="45"/>
      <c r="H1253" s="45" t="str">
        <f>C1245</f>
        <v>Bienes</v>
      </c>
      <c r="I1253" s="45" t="str">
        <f>E1245</f>
        <v>Sí</v>
      </c>
      <c r="J1253" s="45" t="str">
        <f>D1245</f>
        <v>Compras por debajo del Umbral</v>
      </c>
    </row>
    <row r="1254" spans="1:10" ht="14.1" customHeight="1" thickBot="1" x14ac:dyDescent="0.3"/>
    <row r="1255" spans="1:10" ht="33.75" customHeight="1" thickBot="1" x14ac:dyDescent="0.25">
      <c r="A1255" s="64" t="s">
        <v>16383</v>
      </c>
      <c r="B1255" s="64" t="s">
        <v>161</v>
      </c>
      <c r="C1255" s="64" t="s">
        <v>11725</v>
      </c>
      <c r="D1255" s="64" t="s">
        <v>14379</v>
      </c>
      <c r="E1255" s="64" t="s">
        <v>10963</v>
      </c>
      <c r="F1255" s="64" t="s">
        <v>11096</v>
      </c>
      <c r="G1255" s="45"/>
      <c r="H1255" s="45"/>
      <c r="I1255" s="45"/>
      <c r="J1255" s="45"/>
    </row>
    <row r="1256" spans="1:10" ht="14.1" customHeight="1" thickBot="1" x14ac:dyDescent="0.25">
      <c r="A1256" s="66" t="s">
        <v>18889</v>
      </c>
      <c r="B1256" s="66" t="s">
        <v>18888</v>
      </c>
      <c r="C1256" s="66" t="s">
        <v>17798</v>
      </c>
      <c r="D1256" s="66" t="s">
        <v>10172</v>
      </c>
      <c r="E1256" s="66" t="s">
        <v>8856</v>
      </c>
      <c r="F1256" s="66"/>
      <c r="G1256" s="45"/>
      <c r="H1256" s="45"/>
      <c r="I1256" s="45"/>
      <c r="J1256" s="45"/>
    </row>
    <row r="1257" spans="1:10" ht="14.1" customHeight="1" thickBot="1" x14ac:dyDescent="0.25">
      <c r="A1257" s="89" t="s">
        <v>14829</v>
      </c>
      <c r="B1257" s="67" t="s">
        <v>8529</v>
      </c>
      <c r="C1257" s="76">
        <v>44854</v>
      </c>
      <c r="D1257" s="89" t="s">
        <v>9387</v>
      </c>
      <c r="E1257" s="67" t="s">
        <v>13094</v>
      </c>
      <c r="F1257" s="66" t="s">
        <v>3080</v>
      </c>
      <c r="G1257" s="45"/>
      <c r="H1257" s="45"/>
      <c r="I1257" s="45"/>
      <c r="J1257" s="45"/>
    </row>
    <row r="1258" spans="1:10" ht="14.1" customHeight="1" thickBot="1" x14ac:dyDescent="0.25">
      <c r="A1258" s="90"/>
      <c r="B1258" s="67" t="s">
        <v>1786</v>
      </c>
      <c r="C1258" s="85">
        <f>IF(C1257="","",IF(AND(MONTH(C1257)&gt;=1,MONTH(C1257)&lt;=3),1,IF(AND(MONTH(C1257)&gt;=4,MONTH(C1257)&lt;=6),2,IF(AND(MONTH(C1257)&gt;=7,MONTH(C1257)&lt;=9),3,4))))</f>
        <v>4</v>
      </c>
      <c r="D1258" s="90"/>
      <c r="E1258" s="67" t="s">
        <v>2417</v>
      </c>
      <c r="F1258" s="66" t="s">
        <v>11113</v>
      </c>
      <c r="G1258" s="45"/>
      <c r="H1258" s="45"/>
      <c r="I1258" s="45"/>
      <c r="J1258" s="45"/>
    </row>
    <row r="1259" spans="1:10" ht="14.1" customHeight="1" thickBot="1" x14ac:dyDescent="0.25">
      <c r="A1259" s="90"/>
      <c r="B1259" s="67" t="s">
        <v>12943</v>
      </c>
      <c r="C1259" s="76">
        <v>44855</v>
      </c>
      <c r="D1259" s="90"/>
      <c r="E1259" s="67" t="s">
        <v>3073</v>
      </c>
      <c r="F1259" s="66" t="s">
        <v>11113</v>
      </c>
      <c r="G1259" s="45"/>
      <c r="H1259" s="45"/>
      <c r="I1259" s="45"/>
      <c r="J1259" s="45"/>
    </row>
    <row r="1260" spans="1:10" ht="14.1" customHeight="1" thickBot="1" x14ac:dyDescent="0.25">
      <c r="A1260" s="90"/>
      <c r="B1260" s="67" t="s">
        <v>1786</v>
      </c>
      <c r="C1260" s="85">
        <f>IF(C1259="","",IF(AND(MONTH(C1259)&gt;=1,MONTH(C1259)&lt;=3),1,IF(AND(MONTH(C1259)&gt;=4,MONTH(C1259)&lt;=6),2,IF(AND(MONTH(C1259)&gt;=7,MONTH(C1259)&lt;=9),3,4))))</f>
        <v>4</v>
      </c>
      <c r="D1260" s="90"/>
      <c r="E1260" s="67" t="s">
        <v>13193</v>
      </c>
      <c r="F1260" s="66" t="s">
        <v>11113</v>
      </c>
      <c r="G1260" s="45"/>
      <c r="H1260" s="45"/>
      <c r="I1260" s="45"/>
      <c r="J1260" s="45"/>
    </row>
    <row r="1261" spans="1:10" ht="14.1" customHeight="1" thickBot="1" x14ac:dyDescent="0.25">
      <c r="A1261" s="45"/>
      <c r="B1261" s="45"/>
      <c r="C1261" s="45"/>
      <c r="D1261" s="45"/>
      <c r="E1261" s="45"/>
      <c r="F1261" s="45"/>
      <c r="G1261" s="45"/>
      <c r="H1261" s="45"/>
      <c r="I1261" s="45"/>
      <c r="J1261" s="45"/>
    </row>
    <row r="1262" spans="1:10" ht="14.1" customHeight="1" thickBot="1" x14ac:dyDescent="0.25">
      <c r="A1262" s="72" t="s">
        <v>15735</v>
      </c>
      <c r="B1262" s="72" t="s">
        <v>16146</v>
      </c>
      <c r="C1262" s="72" t="s">
        <v>15641</v>
      </c>
      <c r="D1262" s="72" t="s">
        <v>15251</v>
      </c>
      <c r="E1262" s="72" t="s">
        <v>6933</v>
      </c>
      <c r="F1262" s="72" t="s">
        <v>15280</v>
      </c>
      <c r="G1262" s="45"/>
      <c r="H1262" s="45"/>
      <c r="I1262" s="45"/>
      <c r="J1262" s="45"/>
    </row>
    <row r="1263" spans="1:10" ht="13.5" customHeight="1" x14ac:dyDescent="0.2">
      <c r="A1263" s="81">
        <v>10161707</v>
      </c>
      <c r="B1263" s="69" t="str">
        <f ca="1">IFERROR(INDEX(UNSPSCDes,MATCH(INDIRECT(ADDRESS(ROW(),COLUMN()-1,4)),UNSPSCCode,0)),"")</f>
        <v>Arreglo de flores cortadas</v>
      </c>
      <c r="C1263" s="81" t="s">
        <v>1449</v>
      </c>
      <c r="D1263" s="81">
        <v>1</v>
      </c>
      <c r="E1263" s="71">
        <v>15000</v>
      </c>
      <c r="F1263" s="70">
        <f ca="1">INDIRECT(ADDRESS(ROW(),COLUMN()-2,4))*INDIRECT(ADDRESS(ROW(),COLUMN()-1,4))</f>
        <v>15000</v>
      </c>
      <c r="G1263" s="45"/>
      <c r="H1263" s="45"/>
      <c r="I1263" s="45"/>
      <c r="J1263" s="45"/>
    </row>
    <row r="1264" spans="1:10" ht="14.1" customHeight="1" x14ac:dyDescent="0.2">
      <c r="A1264" s="45"/>
      <c r="B1264" s="45"/>
      <c r="C1264" s="45"/>
      <c r="D1264" s="45"/>
      <c r="E1264" s="73" t="s">
        <v>12551</v>
      </c>
      <c r="F1264" s="74">
        <f ca="1">SUM(Table346[MONTO TOTAL ESTIMADO])</f>
        <v>15000</v>
      </c>
      <c r="G1264" s="45"/>
      <c r="H1264" s="45" t="str">
        <f>C1256</f>
        <v>Bienes</v>
      </c>
      <c r="I1264" s="45" t="str">
        <f>E1256</f>
        <v>Sí</v>
      </c>
      <c r="J1264" s="45" t="str">
        <f>D1256</f>
        <v>Compras por debajo del Umbral</v>
      </c>
    </row>
    <row r="1265" spans="1:10" ht="14.1" customHeight="1" thickBot="1" x14ac:dyDescent="0.3"/>
    <row r="1266" spans="1:10" ht="33.75" customHeight="1" thickBot="1" x14ac:dyDescent="0.25">
      <c r="A1266" s="64" t="s">
        <v>16383</v>
      </c>
      <c r="B1266" s="64" t="s">
        <v>161</v>
      </c>
      <c r="C1266" s="64" t="s">
        <v>11725</v>
      </c>
      <c r="D1266" s="64" t="s">
        <v>14379</v>
      </c>
      <c r="E1266" s="64" t="s">
        <v>10963</v>
      </c>
      <c r="F1266" s="64" t="s">
        <v>11096</v>
      </c>
      <c r="G1266" s="45"/>
      <c r="H1266" s="45"/>
      <c r="I1266" s="45"/>
      <c r="J1266" s="45"/>
    </row>
    <row r="1267" spans="1:10" ht="13.5" customHeight="1" thickBot="1" x14ac:dyDescent="0.25">
      <c r="A1267" s="66" t="s">
        <v>18890</v>
      </c>
      <c r="B1267" s="66" t="s">
        <v>18891</v>
      </c>
      <c r="C1267" s="66" t="s">
        <v>17798</v>
      </c>
      <c r="D1267" s="66" t="s">
        <v>10172</v>
      </c>
      <c r="E1267" s="66" t="s">
        <v>6034</v>
      </c>
      <c r="F1267" s="66"/>
      <c r="G1267" s="45"/>
      <c r="H1267" s="45"/>
      <c r="I1267" s="45"/>
      <c r="J1267" s="45"/>
    </row>
    <row r="1268" spans="1:10" ht="14.1" customHeight="1" thickBot="1" x14ac:dyDescent="0.25">
      <c r="A1268" s="89" t="s">
        <v>14829</v>
      </c>
      <c r="B1268" s="67" t="s">
        <v>8529</v>
      </c>
      <c r="C1268" s="76">
        <v>44678</v>
      </c>
      <c r="D1268" s="89" t="s">
        <v>9387</v>
      </c>
      <c r="E1268" s="67" t="s">
        <v>13094</v>
      </c>
      <c r="F1268" s="66" t="s">
        <v>3080</v>
      </c>
      <c r="G1268" s="45"/>
      <c r="H1268" s="45"/>
      <c r="I1268" s="45"/>
      <c r="J1268" s="45"/>
    </row>
    <row r="1269" spans="1:10" ht="14.1" customHeight="1" thickBot="1" x14ac:dyDescent="0.25">
      <c r="A1269" s="90"/>
      <c r="B1269" s="67" t="s">
        <v>1786</v>
      </c>
      <c r="C1269" s="85">
        <f>IF(C1268="","",IF(AND(MONTH(C1268)&gt;=1,MONTH(C1268)&lt;=3),1,IF(AND(MONTH(C1268)&gt;=4,MONTH(C1268)&lt;=6),2,IF(AND(MONTH(C1268)&gt;=7,MONTH(C1268)&lt;=9),3,4))))</f>
        <v>2</v>
      </c>
      <c r="D1269" s="90"/>
      <c r="E1269" s="67" t="s">
        <v>2417</v>
      </c>
      <c r="F1269" s="66" t="s">
        <v>11113</v>
      </c>
      <c r="G1269" s="45"/>
      <c r="H1269" s="45"/>
      <c r="I1269" s="45"/>
      <c r="J1269" s="45"/>
    </row>
    <row r="1270" spans="1:10" ht="14.1" customHeight="1" thickBot="1" x14ac:dyDescent="0.25">
      <c r="A1270" s="90"/>
      <c r="B1270" s="67" t="s">
        <v>12943</v>
      </c>
      <c r="C1270" s="76">
        <v>44679</v>
      </c>
      <c r="D1270" s="90"/>
      <c r="E1270" s="67" t="s">
        <v>3073</v>
      </c>
      <c r="F1270" s="66" t="s">
        <v>11113</v>
      </c>
      <c r="G1270" s="45"/>
      <c r="H1270" s="45"/>
      <c r="I1270" s="45"/>
      <c r="J1270" s="45"/>
    </row>
    <row r="1271" spans="1:10" ht="14.1" customHeight="1" thickBot="1" x14ac:dyDescent="0.25">
      <c r="A1271" s="90"/>
      <c r="B1271" s="67" t="s">
        <v>1786</v>
      </c>
      <c r="C1271" s="85">
        <f>IF(C1270="","",IF(AND(MONTH(C1270)&gt;=1,MONTH(C1270)&lt;=3),1,IF(AND(MONTH(C1270)&gt;=4,MONTH(C1270)&lt;=6),2,IF(AND(MONTH(C1270)&gt;=7,MONTH(C1270)&lt;=9),3,4))))</f>
        <v>2</v>
      </c>
      <c r="D1271" s="90"/>
      <c r="E1271" s="67" t="s">
        <v>13193</v>
      </c>
      <c r="F1271" s="66" t="s">
        <v>11113</v>
      </c>
      <c r="G1271" s="45"/>
      <c r="H1271" s="45"/>
      <c r="I1271" s="45"/>
      <c r="J1271" s="45"/>
    </row>
    <row r="1272" spans="1:10" ht="14.1" customHeight="1" thickBot="1" x14ac:dyDescent="0.25">
      <c r="A1272" s="45"/>
      <c r="B1272" s="45"/>
      <c r="C1272" s="45"/>
      <c r="D1272" s="45"/>
      <c r="E1272" s="45"/>
      <c r="F1272" s="45"/>
      <c r="G1272" s="45"/>
      <c r="H1272" s="45"/>
      <c r="I1272" s="45"/>
      <c r="J1272" s="45"/>
    </row>
    <row r="1273" spans="1:10" ht="14.1" customHeight="1" thickBot="1" x14ac:dyDescent="0.25">
      <c r="A1273" s="72" t="s">
        <v>15735</v>
      </c>
      <c r="B1273" s="72" t="s">
        <v>16146</v>
      </c>
      <c r="C1273" s="72" t="s">
        <v>15641</v>
      </c>
      <c r="D1273" s="72" t="s">
        <v>15251</v>
      </c>
      <c r="E1273" s="72" t="s">
        <v>6933</v>
      </c>
      <c r="F1273" s="72" t="s">
        <v>15280</v>
      </c>
      <c r="G1273" s="45"/>
      <c r="H1273" s="45"/>
      <c r="I1273" s="45"/>
      <c r="J1273" s="45"/>
    </row>
    <row r="1274" spans="1:10" ht="13.5" customHeight="1" x14ac:dyDescent="0.2">
      <c r="A1274" s="81">
        <v>24111503</v>
      </c>
      <c r="B1274" s="69" t="str">
        <f ca="1">IFERROR(INDEX(UNSPSCDes,MATCH(INDIRECT(ADDRESS(ROW(),COLUMN()-1,4)),UNSPSCCode,0)),"")</f>
        <v>Bolsas plásticas</v>
      </c>
      <c r="C1274" s="81" t="s">
        <v>4735</v>
      </c>
      <c r="D1274" s="81">
        <v>200</v>
      </c>
      <c r="E1274" s="71">
        <v>650</v>
      </c>
      <c r="F1274" s="70">
        <f ca="1">INDIRECT(ADDRESS(ROW(),COLUMN()-2,4))*INDIRECT(ADDRESS(ROW(),COLUMN()-1,4))</f>
        <v>130000</v>
      </c>
      <c r="G1274" s="45"/>
      <c r="H1274" s="45"/>
      <c r="I1274" s="45"/>
      <c r="J1274" s="45"/>
    </row>
    <row r="1275" spans="1:10" ht="14.1" customHeight="1" x14ac:dyDescent="0.2">
      <c r="A1275" s="45"/>
      <c r="B1275" s="45"/>
      <c r="C1275" s="45"/>
      <c r="D1275" s="45"/>
      <c r="E1275" s="73" t="s">
        <v>12551</v>
      </c>
      <c r="F1275" s="74">
        <f ca="1">SUM(Table363[MONTO TOTAL ESTIMADO])</f>
        <v>130000</v>
      </c>
      <c r="G1275" s="45"/>
      <c r="H1275" s="45" t="str">
        <f>C1267</f>
        <v>Bienes</v>
      </c>
      <c r="I1275" s="45" t="str">
        <f>E1267</f>
        <v>MIPYME Mujeres</v>
      </c>
      <c r="J1275" s="45" t="str">
        <f>D1267</f>
        <v>Compras por debajo del Umbral</v>
      </c>
    </row>
  </sheetData>
  <sheetProtection password="A90E" sheet="1" objects="1" scenarios="1"/>
  <protectedRanges>
    <protectedRange sqref="F5:G5" name="Rango3"/>
    <protectedRange sqref="E11:E12" name="Rango2"/>
  </protectedRanges>
  <mergeCells count="144">
    <mergeCell ref="A1202:A1205"/>
    <mergeCell ref="D1202:D1205"/>
    <mergeCell ref="A1224:A1227"/>
    <mergeCell ref="D1224:D1227"/>
    <mergeCell ref="A1235:A1238"/>
    <mergeCell ref="D1235:D1238"/>
    <mergeCell ref="A1107:A1110"/>
    <mergeCell ref="D1107:D1110"/>
    <mergeCell ref="A1146:A1149"/>
    <mergeCell ref="D1146:D1149"/>
    <mergeCell ref="A1174:A1177"/>
    <mergeCell ref="D1174:D1177"/>
    <mergeCell ref="A1095:A1098"/>
    <mergeCell ref="D1095:D1098"/>
    <mergeCell ref="A1056:A1059"/>
    <mergeCell ref="D1056:D1059"/>
    <mergeCell ref="A1069:A1072"/>
    <mergeCell ref="D1069:D1072"/>
    <mergeCell ref="A1082:A1085"/>
    <mergeCell ref="D1082:D1085"/>
    <mergeCell ref="A1021:A1024"/>
    <mergeCell ref="D1021:D1024"/>
    <mergeCell ref="A1032:A1035"/>
    <mergeCell ref="D1032:D1035"/>
    <mergeCell ref="A1043:A1046"/>
    <mergeCell ref="D1043:D1046"/>
    <mergeCell ref="A988:A991"/>
    <mergeCell ref="D988:D991"/>
    <mergeCell ref="A999:A1002"/>
    <mergeCell ref="D999:D1002"/>
    <mergeCell ref="A1010:A1013"/>
    <mergeCell ref="D1010:D1013"/>
    <mergeCell ref="A953:A956"/>
    <mergeCell ref="D953:D956"/>
    <mergeCell ref="A966:A969"/>
    <mergeCell ref="D966:D969"/>
    <mergeCell ref="A977:A980"/>
    <mergeCell ref="D977:D980"/>
    <mergeCell ref="A907:A910"/>
    <mergeCell ref="D907:D910"/>
    <mergeCell ref="A931:A934"/>
    <mergeCell ref="D931:D934"/>
    <mergeCell ref="A942:A945"/>
    <mergeCell ref="D942:D945"/>
    <mergeCell ref="A872:A875"/>
    <mergeCell ref="D872:D875"/>
    <mergeCell ref="A883:A886"/>
    <mergeCell ref="D883:D886"/>
    <mergeCell ref="A844:A847"/>
    <mergeCell ref="D844:D847"/>
    <mergeCell ref="A858:A861"/>
    <mergeCell ref="D858:D861"/>
    <mergeCell ref="A700:A703"/>
    <mergeCell ref="D700:D703"/>
    <mergeCell ref="A732:A735"/>
    <mergeCell ref="D732:D735"/>
    <mergeCell ref="A780:A783"/>
    <mergeCell ref="D780:D783"/>
    <mergeCell ref="A685:A688"/>
    <mergeCell ref="D685:D688"/>
    <mergeCell ref="A622:A625"/>
    <mergeCell ref="D622:D625"/>
    <mergeCell ref="A634:A637"/>
    <mergeCell ref="D634:D637"/>
    <mergeCell ref="A646:A649"/>
    <mergeCell ref="D646:D649"/>
    <mergeCell ref="A828:A831"/>
    <mergeCell ref="D828:D831"/>
    <mergeCell ref="A593:A596"/>
    <mergeCell ref="D593:D596"/>
    <mergeCell ref="A482:A485"/>
    <mergeCell ref="D482:D485"/>
    <mergeCell ref="A504:A507"/>
    <mergeCell ref="D504:D507"/>
    <mergeCell ref="A658:A661"/>
    <mergeCell ref="D658:D661"/>
    <mergeCell ref="A670:A673"/>
    <mergeCell ref="D670:D673"/>
    <mergeCell ref="A386:A389"/>
    <mergeCell ref="D386:D389"/>
    <mergeCell ref="A398:A401"/>
    <mergeCell ref="D398:D401"/>
    <mergeCell ref="A411:A414"/>
    <mergeCell ref="D411:D414"/>
    <mergeCell ref="A534:A537"/>
    <mergeCell ref="D534:D537"/>
    <mergeCell ref="A564:A567"/>
    <mergeCell ref="D564:D567"/>
    <mergeCell ref="A17:A20"/>
    <mergeCell ref="D17:D20"/>
    <mergeCell ref="A1:A4"/>
    <mergeCell ref="E6:F6"/>
    <mergeCell ref="E7:F7"/>
    <mergeCell ref="B2:E2"/>
    <mergeCell ref="B3:E3"/>
    <mergeCell ref="E9:F9"/>
    <mergeCell ref="E8:F8"/>
    <mergeCell ref="E10:F10"/>
    <mergeCell ref="E11:F11"/>
    <mergeCell ref="E12:F12"/>
    <mergeCell ref="A67:A70"/>
    <mergeCell ref="D67:D70"/>
    <mergeCell ref="A117:A120"/>
    <mergeCell ref="D117:D120"/>
    <mergeCell ref="A167:A170"/>
    <mergeCell ref="D167:D170"/>
    <mergeCell ref="A217:A220"/>
    <mergeCell ref="D217:D220"/>
    <mergeCell ref="A240:A243"/>
    <mergeCell ref="D240:D243"/>
    <mergeCell ref="A251:A254"/>
    <mergeCell ref="D251:D254"/>
    <mergeCell ref="A262:A265"/>
    <mergeCell ref="D262:D265"/>
    <mergeCell ref="A273:A276"/>
    <mergeCell ref="D273:D276"/>
    <mergeCell ref="A284:A287"/>
    <mergeCell ref="D284:D287"/>
    <mergeCell ref="A298:A301"/>
    <mergeCell ref="D298:D301"/>
    <mergeCell ref="A1246:A1249"/>
    <mergeCell ref="D1246:D1249"/>
    <mergeCell ref="A1257:A1260"/>
    <mergeCell ref="D1257:D1260"/>
    <mergeCell ref="A1268:A1271"/>
    <mergeCell ref="D1268:D1271"/>
    <mergeCell ref="A312:A315"/>
    <mergeCell ref="D312:D315"/>
    <mergeCell ref="A326:A329"/>
    <mergeCell ref="D326:D329"/>
    <mergeCell ref="A374:A377"/>
    <mergeCell ref="D374:D377"/>
    <mergeCell ref="A338:A341"/>
    <mergeCell ref="D338:D341"/>
    <mergeCell ref="A350:A353"/>
    <mergeCell ref="D350:D353"/>
    <mergeCell ref="A362:A365"/>
    <mergeCell ref="D362:D365"/>
    <mergeCell ref="A424:A427"/>
    <mergeCell ref="D424:D427"/>
    <mergeCell ref="A442:A445"/>
    <mergeCell ref="D442:D445"/>
    <mergeCell ref="A460:A463"/>
    <mergeCell ref="D460:D46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67 C117 C167 C217 C240 C251 C262 C273 C284 C298 C312 C326 C338 C350 C362 C374 C386 C398 C411 C424 C442 C460 C482 C504 C534 C564 C593 C622 C634 C646 C658 C670 C685 C700 C732 C780 C828 C844 C858 C872 C883 C907 C931 C942 C953 C966 C977 C988 C999 C1010 C1021 C1032 C1043 C1056 C1069 C1082 C1095 C1107 C1146 C1174 C1202 C1224 C1235 C1246 C1257 C1268">
      <formula1>C19</formula1>
    </dataValidation>
    <dataValidation type="date" operator="greaterThanOrEqual" allowBlank="1" showInputMessage="1" showErrorMessage="1" sqref="C19 C69 C119 C169 C219 C242 C253 C264 C275 C286 C300 C314 C328 C340 C352 C364 C376 C388 C400 C413 C426 C444 C462 C484 C506 C536 C566 C595 C624 C636 C648 C660 C672 C687 C702 C734 C782 C830 C846 C860 C874 C885 C909 C933 C944 C955 C968 C979 C990 C1001 C1012 C1023 C1034 C1045 C1058 C1071 C1084 C1097 C1109 C1148 C1176 C1204 C1226 C1237 C1248 C1259 C1270">
      <formula1>C17</formula1>
    </dataValidation>
    <dataValidation type="list" allowBlank="1" showInputMessage="1" showErrorMessage="1" sqref="F17 F67 F117 F167 F217 F240 F251 F262 F273 F284 F298 F312 F326 F338 F350 F362 F374 F386 F398 F411 F424 F442 F460 F482 F504 F534 F564 F593 F622 F634 F646 F658 F670 F685 F700 F732 F780 F828 F844 F858 F872 F883 F907 F931 F942 F953 F966 F977 F988 F999 F1010 F1021 F1032 F1043 F1056 F1069 F1082 F1095 F1107 F1146 F1174 F1202 F1224 F1235 F1246 F1257 F1268">
      <formula1>IF(INDIRECT(ADDRESS(ROW()+1,COLUMN(),4))="",RegionList,INDEX(RegionColumn,MATCH(INDIRECT(ADDRESS(ROW()+1,COLUMN(),4)),ProvinciaList,0)))</formula1>
    </dataValidation>
    <dataValidation type="list" allowBlank="1" showInputMessage="1" showErrorMessage="1" sqref="F18 F68 F118 F168 F218 F241 F252 F263 F274 F285 F299 F313 F327 F339 F351 F363 F375 F387 F399 F412 F425 F443 F461 F483 F505 F535 F565 F594 F623 F635 F647 F659 F671 F686 F701 F733 F781 F829 F845 F859 F873 F884 F908 F932 F943 F954 F967 F978 F989 F1000 F1011 F1022 F1033 F1044 F1057 F1070 F1083 F1096 F1108 F1147 F1175 F1203 F1225 F1236 F1247 F1258 F126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69 F119 F169 F219 F242 F253 F264 F275 F286 F300 F314 F328 F340 F352 F364 F376 F388 F400 F413 F426 F444 F462 F484 F506 F536 F566 F595 F624 F636 F648 F660 F672 F687 F702 F734 F782 F830 F846 F860 F874 F885 F909 F933 F944 F955 F968 F979 F990 F1001 F1012 F1023 F1034 F1045 F1058 F1071 F1084 F1097 F1109 F1148 F1176 F1204 F1226 F1237 F1248 F1259 F127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0 F120 F170 F220 F243 F254 F265 F276 F287 F301 F315 F329 F341 F353 F365 F377 F389 F401 F414 F427 F445 F463 F485 F507 F537 F567 F596 F625 F637 F649 F661 F673 F688 F703 F735 F783 F831 F847 F861 F875 F886 F910 F934 F945 F956 F969 F980 F991 F1002 F1013 F1024 F1035 F1046 F1059 F1072 F1085 F1098 F1110 F1149 F1177 F1205 F1227 F1238 F1249 F1260 F1271">
      <formula1>OFFSET(MunicipioStart,MATCH(INDIRECT(ADDRESS(ROW()-1,COLUMN(),4)),MunicipioColumn,0)-1,1,COUNTIF(MunicipioColumn,INDIRECT(ADDRESS(ROW()-1,COLUMN(),4))),1)</formula1>
    </dataValidation>
    <dataValidation type="whole" operator="greaterThan" allowBlank="1" showInputMessage="1" showErrorMessage="1" sqref="A73:A112 A173:A212 A23:A62 A123:A162 A223:A235 A246 A257 A268 A279 A290:A293 A304:A307 A318:A321 A332:A333 A344:A345 A356:A357 A368:A369 A1152:A1169 A404:A406 A380:A381 A417:A419 A1274 A466:A477 A488:A499 A448:A455 A510:A529 A570:A588 A599:A617 A628:A629 A640:A641 A652:A653 A664:A665 A676:A680 A691:A695 A706:A727 A738:A775 A786:A823 A850:A853 A540:A559 A864:A867 A878 A889:A902 A913:A926 A834:A839 A959:A961 A937 A948 A972 A983 A994 A1005 A1016 A1027 A1038 A1049:A1051 A1062:A1064 A1075:A1077 A1088:A1090 A1101:A1102 A1241 A1180:A1197 A1113:A1141 A1230 A392:A393 A1252 A1208:A1219 A1263 A430:A437">
      <formula1>0</formula1>
    </dataValidation>
    <dataValidation type="list" allowBlank="1" showInputMessage="1" showErrorMessage="1" sqref="C73:C112 C173:C212 C23:C62 C123:C162 C223:C235 C246 C257 C268 C279 C290:C293 C304:C307 C318:C321 C332:C333 C344:C345 C356:C357 C368:C369 C1152:C1169 C404:C406 C380:C381 C417:C419 C1274 C466:C477 C488:C499 C448:C455 C510:C529 C570:C588 C599:C617 C628:C629 C640:C641 C652:C653 C664:C665 C676:C680 C691:C695 C706:C727 C738:C775 C786:C823 C850:C853 C540:C559 C864:C867 C878 C889:C902 C913:C926 C834:C839 C959:C961 C937 C948 C972 C983 C994 C1005 C1016 C1027 C1038 C1049:C1051 C1062:C1064 C1075:C1077 C1088:C1090 C1101:C1102 C1241 C1180:C1197 C1113:C1141 C1230 C392:C393 C1252 C1208:C1219 C1263 C430:C437">
      <formula1>UnidadesList</formula1>
    </dataValidation>
    <dataValidation type="decimal" operator="greaterThan" allowBlank="1" showInputMessage="1" showErrorMessage="1" sqref="D73:E112 D173:E212 D23:E62 D123:E162 D223:E235 D246:E246 D257:E257 D268:E268 D279:E279 D290:E293 D304:E307 D318:E321 D332:E333 D344:E345 D356:E357 D368:E369 D1152:E1169 D404:E406 D380:E381 D417:E419 D1274:E1274 D466:E477 D488:E499 D448:E455 D510:E529 D570:E588 D599:E617 D628:E629 D640:E641 D652:E653 D664:E665 D676:E680 D691:E695 D706:E727 D738:E775 D786:E823 D850:E853 D540:E559 D864:E867 D878:E878 D889:E902 D913:E926 D834:E839 D959:E961 D937:E937 D948:E948 D972:E972 D983:E983 D994:E994 D1005:E1005 D1016:E1016 D1027:E1027 D1038:E1038 D1049:E1051 D1062:E1064 D1075:E1077 D1088:E1090 D1101:E1102 D1241:E1241 D1180:E1197 D1113:E1141 D1230:E1230 D392:E393 D1252:E1252 D1208:E1219 D1263:E1263 D430:E437">
      <formula1>0</formula1>
    </dataValidation>
  </dataValidations>
  <pageMargins left="0.7" right="0.7" top="0.75" bottom="0.75" header="0.3" footer="0.3"/>
  <pageSetup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0" r:id="rId6" name="Button 1026">
              <controlPr defaultSize="0" autoFill="0" autoLine="0" autoPict="0" macro="[0]!Sheet1.CopyNewProcedure">
                <anchor moveWithCells="1" sizeWithCells="1">
                  <from>
                    <xdr:col>0</xdr:col>
                    <xdr:colOff>0</xdr:colOff>
                    <xdr:row>1278</xdr:row>
                    <xdr:rowOff>0</xdr:rowOff>
                  </from>
                  <to>
                    <xdr:col>1</xdr:col>
                    <xdr:colOff>457200</xdr:colOff>
                    <xdr:row>1279</xdr:row>
                    <xdr:rowOff>161925</xdr:rowOff>
                  </to>
                </anchor>
              </controlPr>
            </control>
          </mc:Choice>
        </mc:AlternateContent>
        <mc:AlternateContent xmlns:mc="http://schemas.openxmlformats.org/markup-compatibility/2006">
          <mc:Choice Requires="x14">
            <control shapeId="12321" r:id="rId7" name="Button 1057">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22" r:id="rId8" name="Button 1058">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23" r:id="rId9" name="Button 1059">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24" r:id="rId10" name="Button 1060">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25" r:id="rId11" name="Button 1061">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26" r:id="rId12" name="Button 1062">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27" r:id="rId13" name="Button 1063">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28" r:id="rId14" name="Button 1064">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29" r:id="rId15" name="Button 1065">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30" r:id="rId16" name="Button 1066">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31" r:id="rId17" name="Button 1067">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32" r:id="rId18" name="Button 1068">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33" r:id="rId19" name="Button 1069">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4" r:id="rId20" name="Button 1070">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5" r:id="rId21" name="Button 1071">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6" r:id="rId22" name="Button 1072">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37" r:id="rId23" name="Button 1073">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38" r:id="rId24" name="Button 1074">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39" r:id="rId25" name="Button 1075">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40" r:id="rId26" name="Button 1076">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41" r:id="rId27" name="Button 1077">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42" r:id="rId28" name="Button 1078">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43" r:id="rId29" name="Button 1079">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44" r:id="rId30" name="Button 1080">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45" r:id="rId31" name="Button 1081">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46" r:id="rId32" name="Button 1082">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47" r:id="rId33" name="Button 1083">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48" r:id="rId34" name="Button 1084">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49" r:id="rId35" name="Button 1085">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50" r:id="rId36" name="Button 1086">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51" r:id="rId37" name="Button 1087">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52" r:id="rId38" name="Button 1088">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53" r:id="rId39" name="Button 1089">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54" r:id="rId40" name="Button 1090">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55" r:id="rId41" name="Button 1091">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56" r:id="rId42" name="Button 1092">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57" r:id="rId43" name="Button 1093">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58" r:id="rId44" name="Button 1094">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59" r:id="rId45" name="Button 1095">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81" r:id="rId46" name="Button 1117">
              <controlPr locked="0" defaultSize="0" print="0" autoFill="0" autoPict="0" macro="[0]!Sheet1.InsertNewTabl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83" r:id="rId47" name="Button 1119">
              <controlPr locked="0" defaultSize="0" print="0" autoFill="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40" r:id="rId48" name="Button 1176">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441" r:id="rId49" name="Button 1177">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442" r:id="rId50" name="Button 1178">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43" r:id="rId51" name="Button 1179">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444" r:id="rId52" name="Button 1180">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45" r:id="rId53" name="Button 1181">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46" r:id="rId54" name="Button 1182">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47" r:id="rId55" name="Button 1183">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448" r:id="rId56" name="Button 1184">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449" r:id="rId57" name="Button 1185">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50" r:id="rId58" name="Button 1186">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451" r:id="rId59" name="Button 1187">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452" r:id="rId60" name="Button 1188">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453" r:id="rId61" name="Button 1189">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454" r:id="rId62" name="Button 1190">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455" r:id="rId63" name="Button 1191">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456" r:id="rId64" name="Button 1192">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457" r:id="rId65" name="Button 1193">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58" r:id="rId66" name="Button 1194">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459" r:id="rId67" name="Button 1195">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60" r:id="rId68" name="Button 1196">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61" r:id="rId69" name="Button 1197">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62" r:id="rId70" name="Button 1198">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63" r:id="rId71" name="Button 1199">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64" r:id="rId72" name="Button 1200">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465" r:id="rId73" name="Button 1201">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466" r:id="rId74" name="Button 1202">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467" r:id="rId75" name="Button 1203">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468" r:id="rId76" name="Button 1204">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469" r:id="rId77" name="Button 1205">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470" r:id="rId78" name="Button 1206">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471" r:id="rId79" name="Button 1207">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472" r:id="rId80" name="Button 1208">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473" r:id="rId81" name="Button 1209">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474" r:id="rId82" name="Button 1210">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475" r:id="rId83" name="Button 1211">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476" r:id="rId84" name="Button 1212">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477" r:id="rId85" name="Button 1213">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478" r:id="rId86" name="Button 1214">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479" r:id="rId87" name="Button 1215">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480" r:id="rId88" name="Button 1216">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499" r:id="rId89" name="Button 1235">
              <controlPr locked="0" defaultSize="0" print="0" autoFill="0" autoPict="0" macro="[0]!Sheet1.InsertNewTabl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01" r:id="rId90" name="Button 1237">
              <controlPr locked="0" defaultSize="0" print="0" autoFill="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15" r:id="rId91" name="Button 1251">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16" r:id="rId92" name="Button 1252">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17" r:id="rId93" name="Button 1253">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18" r:id="rId94" name="Button 1254">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19" r:id="rId95" name="Button 1255">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20" r:id="rId96" name="Button 1256">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21" r:id="rId97" name="Button 1257">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22" r:id="rId98" name="Button 1258">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23" r:id="rId99" name="Button 1259">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24" r:id="rId100" name="Button 1260">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25" r:id="rId101" name="Button 1261">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26" r:id="rId102" name="Button 1262">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27" r:id="rId103" name="Button 1263">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28" r:id="rId104" name="Button 1264">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29" r:id="rId105" name="Button 1265">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30" r:id="rId106" name="Button 1266">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31" r:id="rId107" name="Button 1267">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32" r:id="rId108" name="Button 1268">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33" r:id="rId109" name="Button 1269">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34" r:id="rId110" name="Button 1270">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35" r:id="rId111" name="Button 1271">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36" r:id="rId112" name="Button 1272">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37" r:id="rId113" name="Button 1273">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38" r:id="rId114" name="Button 1274">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39" r:id="rId115" name="Button 1275">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40" r:id="rId116" name="Button 1276">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41" r:id="rId117" name="Button 1277">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542" r:id="rId118" name="Button 1278">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543" r:id="rId119" name="Button 1279">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544" r:id="rId120" name="Button 1280">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545" r:id="rId121" name="Button 1281">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546" r:id="rId122" name="Button 1282">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547" r:id="rId123" name="Button 1283">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548" r:id="rId124" name="Button 1284">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549" r:id="rId125" name="Button 1285">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550" r:id="rId126" name="Button 1286">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551" r:id="rId127" name="Button 1287">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552" r:id="rId128" name="Button 1288">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553" r:id="rId129" name="Button 1289">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554" r:id="rId130" name="Button 1290">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555" r:id="rId131" name="Button 1291">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556" r:id="rId132" name="Button 1292">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557" r:id="rId133" name="Button 1293">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558" r:id="rId134" name="Button 1294">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559" r:id="rId135" name="Button 1295">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560" r:id="rId136" name="Button 1296">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561" r:id="rId137" name="Button 1297">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562" r:id="rId138" name="Button 1298">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563" r:id="rId139" name="Button 1299">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64" r:id="rId140" name="Button 1300">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565" r:id="rId141" name="Button 1301">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566" r:id="rId142" name="Button 1302">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567" r:id="rId143" name="Button 1303">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568" r:id="rId144" name="Button 1304">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569" r:id="rId145" name="Button 1305">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570" r:id="rId146" name="Button 1306">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571" r:id="rId147" name="Button 1307">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572" r:id="rId148" name="Button 1308">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573" r:id="rId149" name="Button 1309">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574" r:id="rId150" name="Button 1310">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575" r:id="rId151" name="Button 1311">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576" r:id="rId152" name="Button 1312">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577" r:id="rId153" name="Button 1313">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578" r:id="rId154" name="Button 1314">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579" r:id="rId155" name="Button 1315">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580" r:id="rId156" name="Button 1316">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581" r:id="rId157" name="Button 1317">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582" r:id="rId158" name="Button 1318">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583" r:id="rId159" name="Button 1319">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584" r:id="rId160" name="Button 1320">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85" r:id="rId161" name="Button 1321">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586" r:id="rId162" name="Button 1322">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87" r:id="rId163" name="Button 1323">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88" r:id="rId164" name="Button 1324">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589" r:id="rId165" name="Button 1325">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590" r:id="rId166" name="Button 1326">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591" r:id="rId167" name="Button 1327">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592" r:id="rId168" name="Button 1328">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93" r:id="rId169" name="Button 1329">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94" r:id="rId170" name="Button 1330">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96" r:id="rId171" name="Button 1332">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597" r:id="rId172" name="Button 1333">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16" r:id="rId173" name="Button 1352">
              <controlPr locked="0" defaultSize="0" print="0" autoFill="0" autoPict="0" macro="[0]!Sheet1.InsertNewTabl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617" r:id="rId174" name="Button 1353">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618" r:id="rId175" name="Button 1354">
              <controlPr locked="0" defaultSize="0" print="0" autoFill="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19" r:id="rId176" name="Button 1355">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620" r:id="rId177" name="Button 1356">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21" r:id="rId178" name="Button 1357">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22" r:id="rId179" name="Button 1358">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623" r:id="rId180" name="Button 1359">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624" r:id="rId181" name="Button 1360">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625" r:id="rId182" name="Button 1361">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626" r:id="rId183" name="Button 1362">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627" r:id="rId184" name="Button 1363">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628" r:id="rId185" name="Button 1364">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629" r:id="rId186" name="Button 1365">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630" r:id="rId187" name="Button 1366">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91" r:id="rId188" name="Button 1427">
              <controlPr locked="0" defaultSize="0" print="0" autoFill="0" autoPict="0" macro="[0]!Sheet1.InsertNewTabl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692" r:id="rId189" name="Button 1428">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693" r:id="rId190" name="Button 1429">
              <controlPr locked="0" defaultSize="0" print="0" autoFill="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15" r:id="rId191" name="Button 1451">
              <controlPr locked="0" defaultSize="0" print="0" autoFill="0" autoPict="0" macro="[0]!Sheet1.InsertNewTabl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16" r:id="rId192" name="Button 1452">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17" r:id="rId193" name="Button 1453">
              <controlPr locked="0" defaultSize="0" print="0" autoFill="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37" r:id="rId194" name="Button 1473">
              <controlPr locked="0" defaultSize="0" print="0" autoFill="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38" r:id="rId195" name="Button 1474">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39" r:id="rId196" name="Button 1475">
              <controlPr locked="0" defaultSize="0" print="0" autoFill="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58" r:id="rId197" name="Button 1494">
              <controlPr locked="0" defaultSize="0" print="0" autoFill="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59" r:id="rId198" name="Button 1495">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60" r:id="rId199" name="Button 1496">
              <controlPr locked="0" defaultSize="0" print="0" autoFill="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79" r:id="rId200" name="Button 1515">
              <controlPr locked="0" defaultSize="0" print="0" autoFill="0" autoPict="0" macro="[0]!Sheet1.InsertNewTabl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780" r:id="rId201" name="Button 1516">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781" r:id="rId202" name="Button 1517">
              <controlPr locked="0" defaultSize="0" print="0" autoFill="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82" r:id="rId203" name="Button 1518">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783" r:id="rId204" name="Button 1519">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784" r:id="rId205" name="Button 1520">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04" r:id="rId206" name="Button 1540">
              <controlPr locked="0" defaultSize="0" print="0" autoFill="0" autoPict="0" macro="[0]!Sheet1.InsertNewTabl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05" r:id="rId207" name="Button 1541">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06" r:id="rId208" name="Button 1542">
              <controlPr locked="0" defaultSize="0" print="0" autoFill="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07" r:id="rId209" name="Button 1543">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08" r:id="rId210" name="Button 1544">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09" r:id="rId211" name="Button 1545">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29" r:id="rId212" name="Button 1565">
              <controlPr locked="0" defaultSize="0" print="0" autoFill="0" autoPict="0" macro="[0]!Sheet1.InsertNewTabl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30" r:id="rId213" name="Button 1566">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31" r:id="rId214" name="Button 1567">
              <controlPr locked="0" defaultSize="0" print="0" autoFill="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32" r:id="rId215" name="Button 1568">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33" r:id="rId216" name="Button 1569">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34" r:id="rId217" name="Button 1570">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54" r:id="rId218" name="Button 1590">
              <controlPr locked="0" defaultSize="0" print="0" autoFill="0" autoPict="0" macro="[0]!Sheet1.InsertNewTabl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55" r:id="rId219" name="Button 1591">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56" r:id="rId220" name="Button 1592">
              <controlPr locked="0" defaultSize="0" print="0" autoFill="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57" r:id="rId221" name="Button 1593">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76" r:id="rId222" name="Button 1612">
              <controlPr locked="0" defaultSize="0" print="0" autoFill="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877" r:id="rId223" name="Button 1613">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78" r:id="rId224" name="Button 1614">
              <controlPr locked="0" defaultSize="0" print="0" autoFill="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79" r:id="rId225" name="Button 1615">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98" r:id="rId226" name="Button 1634">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99" r:id="rId227" name="Button 1635">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00" r:id="rId228" name="Button 1636">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901" r:id="rId229" name="Button 1637">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20" r:id="rId230" name="Button 1656">
              <controlPr locked="0" defaultSize="0" print="0" autoFill="0" autoPict="0" macro="[0]!Sheet1.InsertNewTabl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21" r:id="rId231" name="Button 1657">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22" r:id="rId232" name="Button 1658">
              <controlPr locked="0" defaultSize="0" print="0" autoFill="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23" r:id="rId233" name="Button 1659">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44" r:id="rId234" name="Button 1680">
              <controlPr locked="0" defaultSize="0" print="0" autoFill="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45" r:id="rId235" name="Button 1681">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46" r:id="rId236" name="Button 1682">
              <controlPr locked="0" defaultSize="0" print="0" autoFill="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68" r:id="rId237" name="Button 1704">
              <controlPr locked="0" defaultSize="0" print="0" autoFill="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969" r:id="rId238" name="Button 1705">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970" r:id="rId239" name="Button 1706">
              <controlPr locked="0" defaultSize="0" print="0" autoFill="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89" r:id="rId240" name="Button 1725">
              <controlPr locked="0" defaultSize="0" print="0" autoFill="0" autoPict="0" macro="[0]!Sheet1.InsertNewTabl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990" r:id="rId241" name="Button 1726">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91" r:id="rId242" name="Button 1727">
              <controlPr locked="0" defaultSize="0" print="0" autoFill="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10" r:id="rId243" name="Button 1746">
              <controlPr locked="0" defaultSize="0" print="0" autoFill="0" autoPict="0" macro="[0]!Sheet1.InsertNewTabl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11" r:id="rId244" name="Button 1747">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12" r:id="rId245" name="Button 1748">
              <controlPr locked="0" defaultSize="0" print="0" autoFill="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31" r:id="rId246" name="Button 1767">
              <controlPr locked="0" defaultSize="0" print="0" autoFill="0" autoPict="0" macro="[0]!Sheet1.InsertNewTabl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32" r:id="rId247" name="Button 1768">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33" r:id="rId248" name="Button 1769">
              <controlPr locked="0" defaultSize="0" print="0" autoFill="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35" r:id="rId249" name="Button 1771">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36" r:id="rId250" name="Button 1772">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37" r:id="rId251" name="Button 1773">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38" r:id="rId252" name="Button 1774">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039" r:id="rId253" name="Button 1775">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40" r:id="rId254" name="Button 1776">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59" r:id="rId255" name="Button 1795">
              <controlPr locked="0" defaultSize="0" print="0" autoFill="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61" r:id="rId256" name="Button 1797">
              <controlPr locked="0" defaultSize="0" print="0" autoFill="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62" r:id="rId257" name="Button 1798">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63" r:id="rId258" name="Button 1799">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64" r:id="rId259" name="Button 1800">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65" r:id="rId260" name="Button 1801">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66" r:id="rId261" name="Button 1802">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67" r:id="rId262" name="Button 1803">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68" r:id="rId263" name="Button 1804">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87" r:id="rId264" name="Button 1823">
              <controlPr locked="0" defaultSize="0" print="0" autoFill="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88" r:id="rId265" name="Button 1824">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089" r:id="rId266" name="Button 1825">
              <controlPr locked="0" defaultSize="0" print="0" autoFill="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91" r:id="rId267" name="Button 1827">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92" r:id="rId268" name="Button 1828">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93" r:id="rId269" name="Button 1829">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094" r:id="rId270" name="Button 1830">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40" r:id="rId271" name="Button 1876">
              <controlPr locked="0" defaultSize="0" print="0" autoFill="0" autoPict="0" macro="[0]!Sheet1.InsertNewTabl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41" r:id="rId272" name="Button 1877">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42" r:id="rId273" name="Button 1878">
              <controlPr locked="0" defaultSize="0" print="0" autoFill="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44" r:id="rId274" name="Button 1880">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45" r:id="rId275" name="Button 1881">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46" r:id="rId276" name="Button 1882">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47" r:id="rId277" name="Button 1883">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48" r:id="rId278" name="Button 1884">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49" r:id="rId279" name="Button 1885">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50" r:id="rId280" name="Button 1886">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51" r:id="rId281" name="Button 1887">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52" r:id="rId282" name="Button 1888">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53" r:id="rId283" name="Button 1889">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54" r:id="rId284" name="Button 1890">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55" r:id="rId285" name="Button 1891">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56" r:id="rId286" name="Button 1892">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57" r:id="rId287" name="Button 1893">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58" r:id="rId288" name="Button 1894">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59" r:id="rId289" name="Button 1895">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60" r:id="rId290" name="Button 1896">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61" r:id="rId291" name="Button 1897">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81" r:id="rId292" name="Button 1917">
              <controlPr locked="0" defaultSize="0" print="0" autoFill="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183" r:id="rId293" name="Button 1919">
              <controlPr locked="0" defaultSize="0" print="0" autoFill="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84" r:id="rId294" name="Button 1920">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185" r:id="rId295" name="Button 1921">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186" r:id="rId296" name="Button 1922">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87" r:id="rId297" name="Button 1923">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88" r:id="rId298" name="Button 1924">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189" r:id="rId299" name="Button 1925">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190" r:id="rId300" name="Button 1926">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91" r:id="rId301" name="Button 1927">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92" r:id="rId302" name="Button 1928">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193" r:id="rId303" name="Button 1929">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194" r:id="rId304" name="Button 1930">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195" r:id="rId305" name="Button 1931">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196" r:id="rId306" name="Button 1932">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197" r:id="rId307" name="Button 1933">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17" r:id="rId308" name="Button 1953">
              <controlPr locked="0" defaultSize="0" print="0" autoFill="0" autoPict="0" macro="[0]!Sheet1.InsertNewTabl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218" r:id="rId309" name="Button 1954">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19" r:id="rId310" name="Button 1955">
              <controlPr locked="0" defaultSize="0" print="0" autoFill="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20" r:id="rId311" name="Button 1956">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21" r:id="rId312" name="Button 1957">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222" r:id="rId313" name="Button 1958">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223" r:id="rId314" name="Button 1959">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24" r:id="rId315" name="Button 1960">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25" r:id="rId316" name="Button 1961">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26" r:id="rId317" name="Button 1962">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27" r:id="rId318" name="Button 196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228" r:id="rId319" name="Button 1964">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229" r:id="rId320" name="Button 1965">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230" r:id="rId321" name="Button 1966">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31" r:id="rId322" name="Button 1967">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32" r:id="rId323" name="Button 1968">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33" r:id="rId324" name="Button 1969">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34" r:id="rId325" name="Button 1970">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35" r:id="rId326" name="Button 1971">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236" r:id="rId327" name="Button 1972">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237" r:id="rId328" name="Button 1973">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238" r:id="rId329" name="Button 1974">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39" r:id="rId330" name="Button 1975">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40" r:id="rId331" name="Button 1976">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41" r:id="rId332" name="Button 1977">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42" r:id="rId333" name="Button 1978">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61" r:id="rId334" name="Button 1997">
              <controlPr locked="0" defaultSize="0" print="0" autoFill="0" autoPict="0" macro="[0]!Sheet1.InsertNewTabl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62" r:id="rId335" name="Button 1998">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263" r:id="rId336" name="Button 1999">
              <controlPr locked="0" defaultSize="0" print="0" autoFill="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264" r:id="rId337" name="Button 2000">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265" r:id="rId338" name="Button 2001">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266" r:id="rId339" name="Button 2002">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267" r:id="rId340" name="Button 2003">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268" r:id="rId341" name="Button 2004">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269" r:id="rId342" name="Button 2005">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270" r:id="rId343" name="Button 2006">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271" r:id="rId344" name="Button 2007">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272" r:id="rId345" name="Button 2008">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273" r:id="rId346" name="Button 2009">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274" r:id="rId347" name="Button 2010">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275" r:id="rId348" name="Button 2011">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3276" r:id="rId349" name="Button 2012">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277" r:id="rId350" name="Button 2013">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278" r:id="rId351" name="Button 2014">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279" r:id="rId352" name="Button 2015">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280" r:id="rId353" name="Button 2016">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281" r:id="rId354" name="Button 2017">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301" r:id="rId355" name="Button 2037">
              <controlPr locked="0" defaultSize="0" print="0" autoFill="0" autoPict="0" macro="[0]!Sheet1.InsertNewTabl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302" r:id="rId356" name="Button 2038">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303" r:id="rId357" name="Button 2039">
              <controlPr locked="0" defaultSize="0" print="0" autoFill="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304" r:id="rId358" name="Button 2040">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305" r:id="rId359" name="Button 2041">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306" r:id="rId360" name="Button 2042">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307" r:id="rId361" name="Button 2043">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308" r:id="rId362" name="Button 2044">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309" r:id="rId363" name="Button 2045">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310" r:id="rId364" name="Button 2046">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311" r:id="rId365" name="Button 2047">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408" r:id="rId366" name="Button 2048">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409" r:id="rId367" name="Button 2049">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10" r:id="rId368" name="Button 2050">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411" r:id="rId369" name="Button 2051">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12" r:id="rId370" name="Button 2052">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413" r:id="rId371" name="Button 2053">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414" r:id="rId372" name="Button 2054">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15" r:id="rId373" name="Button 2055">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416" r:id="rId374" name="Button 2056">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417" r:id="rId375" name="Button 2057">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437" r:id="rId376" name="Button 2077">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438" r:id="rId377" name="Button 2078">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439" r:id="rId378" name="Button 2079">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40" r:id="rId379" name="Button 2080">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460" r:id="rId380" name="Button 2100">
              <controlPr locked="0" defaultSize="0" print="0" autoFill="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461" r:id="rId381" name="Button 2101">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462" r:id="rId382" name="Button 2102">
              <controlPr locked="0" defaultSize="0" print="0" autoFill="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463" r:id="rId383" name="Button 2103">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482" r:id="rId384" name="Button 2122">
              <controlPr locked="0" defaultSize="0" print="0" autoFill="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483" r:id="rId385" name="Button 2123">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484" r:id="rId386" name="Button 2124">
              <controlPr locked="0" defaultSize="0" print="0" autoFill="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485" r:id="rId387" name="Button 2125">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04" r:id="rId388" name="Button 2144">
              <controlPr locked="0" defaultSize="0" print="0" autoFill="0" autoPict="0" macro="[0]!Sheet1.InsertNewTabl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505" r:id="rId389" name="Button 2145">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506" r:id="rId390" name="Button 2146">
              <controlPr locked="0" defaultSize="0" print="0" autoFill="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07" r:id="rId391" name="Button 2147">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526" r:id="rId392" name="Button 2166">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527" r:id="rId393" name="Button 2167">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28" r:id="rId394" name="Button 2168">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529" r:id="rId395" name="Button 2169">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530" r:id="rId396" name="Button 2170">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531" r:id="rId397" name="Button 2171">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532" r:id="rId398" name="Button 2172">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552" r:id="rId399" name="Button 2192">
              <controlPr locked="0" defaultSize="0" print="0" autoFill="0" autoPict="0" macro="[0]!Sheet1.InsertNewTabl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553" r:id="rId400" name="Button 2193">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554" r:id="rId401" name="Button 2194">
              <controlPr locked="0" defaultSize="0" print="0" autoFill="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55" r:id="rId402" name="Button 2195">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556" r:id="rId403" name="Button 2196">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557" r:id="rId404" name="Button 2197">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558" r:id="rId405" name="Button 2198">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77" r:id="rId406" name="Button 2217">
              <controlPr locked="0" defaultSize="0" print="0" autoFill="0" autoPict="0" macro="[0]!Sheet1.InsertNewTabl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578" r:id="rId407" name="Button 2218">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579" r:id="rId408" name="Button 2219">
              <controlPr locked="0" defaultSize="0" print="0" autoFill="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581" r:id="rId409" name="Button 2221">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582" r:id="rId410" name="Button 2222">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583" r:id="rId411" name="Button 2223">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584" r:id="rId412" name="Button 2224">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585" r:id="rId413" name="Button 2225">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586" r:id="rId414" name="Button 2226">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587" r:id="rId415" name="Button 2227">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588" r:id="rId416" name="Button 2228">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589" r:id="rId417" name="Button 2229">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590" r:id="rId418" name="Button 2230">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591" r:id="rId419" name="Button 2231">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592" r:id="rId420" name="Button 2232">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593" r:id="rId421" name="Button 2233">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594" r:id="rId422" name="Button 2234">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595" r:id="rId423" name="Button 2235">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596" r:id="rId424" name="Button 2236">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597" r:id="rId425" name="Button 2237">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598" r:id="rId426" name="Button 2238">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599" r:id="rId427" name="Button 2239">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18" r:id="rId428" name="Button 2258">
              <controlPr locked="0" defaultSize="0" print="0" autoFill="0" autoPict="0" macro="[0]!Sheet1.InsertNewTabl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619" r:id="rId429" name="Button 2259">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620" r:id="rId430" name="Button 2260">
              <controlPr locked="0" defaultSize="0" print="0" autoFill="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621" r:id="rId431" name="Button 2261">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622" r:id="rId432" name="Button 2262">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623" r:id="rId433" name="Button 2263">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24" r:id="rId434" name="Button 2264">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25" r:id="rId435" name="Button 2265">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26" r:id="rId436" name="Button 2266">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27" r:id="rId437" name="Button 2267">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28" r:id="rId438" name="Button 2268">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29" r:id="rId439" name="Button 2269">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30" r:id="rId440" name="Button 2270">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631" r:id="rId441" name="Button 2271">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32" r:id="rId442" name="Button 2272">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33" r:id="rId443" name="Button 2273">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634" r:id="rId444" name="Button 2274">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635" r:id="rId445" name="Button 2275">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636" r:id="rId446" name="Button 2276">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637" r:id="rId447" name="Button 2277">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638" r:id="rId448" name="Button 2278">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639" r:id="rId449" name="Button 2279">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40" r:id="rId450" name="Button 2280">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41" r:id="rId451" name="Button 2281">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42" r:id="rId452" name="Button 2282">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643" r:id="rId453" name="Button 2283">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644" r:id="rId454" name="Button 2284">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645" r:id="rId455" name="Button 2285">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646" r:id="rId456" name="Button 2286">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647" r:id="rId457" name="Button 2287">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648" r:id="rId458" name="Button 2288">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649" r:id="rId459" name="Button 2289">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650" r:id="rId460" name="Button 2290">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651" r:id="rId461" name="Button 2291">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652" r:id="rId462" name="Button 2292">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653" r:id="rId463" name="Button 2293">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654" r:id="rId464" name="Button 2294">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655" r:id="rId465" name="Button 2295">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656" r:id="rId466" name="Button 2296">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657" r:id="rId467" name="Button 2297">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677" r:id="rId468" name="Button 2317">
              <controlPr locked="0" defaultSize="0" print="0" autoFill="0" autoPict="0" macro="[0]!Sheet1.InsertNewTabl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678" r:id="rId469" name="Button 2318">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679" r:id="rId470" name="Button 2319">
              <controlPr locked="0" defaultSize="0" print="0" autoFill="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680" r:id="rId471" name="Button 2320">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681" r:id="rId472" name="Button 2321">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682" r:id="rId473" name="Button 2322">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683" r:id="rId474" name="Button 2323">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684" r:id="rId475" name="Button 2324">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685" r:id="rId476" name="Button 2325">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686" r:id="rId477" name="Button 2326">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687" r:id="rId478" name="Button 2327">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688" r:id="rId479" name="Button 2328">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689" r:id="rId480" name="Button 2329">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690" r:id="rId481" name="Button 2330">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691" r:id="rId482" name="Button 2331">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692" r:id="rId483" name="Button 2332">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693" r:id="rId484" name="Button 2333">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694" r:id="rId485" name="Button 2334">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695" r:id="rId486" name="Button 2335">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696" r:id="rId487" name="Button 2336">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697" r:id="rId488" name="Button 2337">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698" r:id="rId489" name="Button 2338">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699" r:id="rId490" name="Button 2339">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00" r:id="rId491" name="Button 2340">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01" r:id="rId492" name="Button 2341">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02" r:id="rId493" name="Button 2342">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03" r:id="rId494" name="Button 2343">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04" r:id="rId495" name="Button 2344">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05" r:id="rId496" name="Button 2345">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706" r:id="rId497" name="Button 2346">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07" r:id="rId498" name="Button 2347">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08" r:id="rId499" name="Button 2348">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709" r:id="rId500" name="Button 2349">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710" r:id="rId501" name="Button 2350">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711" r:id="rId502" name="Button 2351">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712" r:id="rId503" name="Button 2352">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713" r:id="rId504" name="Button 2353">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714" r:id="rId505" name="Button 2354">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716" r:id="rId506" name="Button 2356">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18" r:id="rId507" name="Button 2358">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719" r:id="rId508" name="Button 2359">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20" r:id="rId509" name="Button 2360">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739" r:id="rId510" name="Button 2379">
              <controlPr locked="0" defaultSize="0" print="0" autoFill="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741" r:id="rId511" name="Button 2381">
              <controlPr locked="0" defaultSize="0" print="0" autoFill="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42" r:id="rId512" name="Button 2382">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743" r:id="rId513" name="Button 2383">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44" r:id="rId514" name="Button 2384">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745" r:id="rId515" name="Button 2385">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746" r:id="rId516" name="Button 2386">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66" r:id="rId517" name="Button 2406">
              <controlPr locked="0" defaultSize="0" print="0" autoFill="0" autoPict="0" macro="[0]!Sheet1.InsertNewTabl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767" r:id="rId518" name="Button 2407">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768" r:id="rId519" name="Button 2408">
              <controlPr locked="0" defaultSize="0" print="0" autoFill="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769" r:id="rId520" name="Button 2409">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770" r:id="rId521" name="Button 2410">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771" r:id="rId522" name="Button 2411">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773" r:id="rId523" name="Button 2413">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793" r:id="rId524" name="Button 2433">
              <controlPr locked="0" defaultSize="0" print="0" autoFill="0" autoPict="0" macro="[0]!Sheet1.InsertNewTabl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795" r:id="rId525" name="Button 2435">
              <controlPr locked="0" defaultSize="0" print="0" autoFill="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797" r:id="rId526" name="Button 2437">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798" r:id="rId527" name="Button 2438">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799" r:id="rId528" name="Button 2439">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00" r:id="rId529" name="Button 2440">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20" r:id="rId530" name="Button 2460">
              <controlPr locked="0" defaultSize="0" print="0" autoFill="0" autoPict="0" macro="[0]!Sheet1.InsertNewTabl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21" r:id="rId531" name="Button 2461">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22" r:id="rId532" name="Button 2462">
              <controlPr locked="0" defaultSize="0" print="0" autoFill="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43" r:id="rId533" name="Button 2483">
              <controlPr locked="0" defaultSize="0" print="0" autoFill="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845" r:id="rId534" name="Button 2485">
              <controlPr locked="0" defaultSize="0" print="0" autoFill="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846" r:id="rId535" name="Button 2486">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49" r:id="rId536" name="Button 2489">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7851" r:id="rId537" name="Button 2491">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7875" r:id="rId538" name="Button 2515">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876" r:id="rId539" name="Button 2516">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877" r:id="rId540" name="Button 2517">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78" r:id="rId541" name="Button 2518">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79" r:id="rId542" name="Button 2519">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80" r:id="rId543" name="Button 2520">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81" r:id="rId544" name="Button 2521">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82" r:id="rId545" name="Button 2522">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83" r:id="rId546" name="Button 2523">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84" r:id="rId547" name="Button 2524">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85" r:id="rId548" name="Button 2525">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86" r:id="rId549" name="Button 2526">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87" r:id="rId550" name="Button 2527">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88" r:id="rId551" name="Button 2528">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08" r:id="rId552" name="Button 2548">
              <controlPr locked="0" defaultSize="0" print="0" autoFill="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10" r:id="rId553" name="Button 2550">
              <controlPr locked="0" defaultSize="0" print="0" autoFill="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911" r:id="rId554" name="Button 2551">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912" r:id="rId555" name="Button 2552">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913" r:id="rId556" name="Button 2553">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914" r:id="rId557" name="Button 2554">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15" r:id="rId558" name="Button 2555">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916" r:id="rId559" name="Button 2556">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917" r:id="rId560" name="Button 2557">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918" r:id="rId561" name="Button 2558">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919" r:id="rId562" name="Button 2559">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920" r:id="rId563" name="Button 2560">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921" r:id="rId564" name="Button 2561">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22" r:id="rId565" name="Button 2562">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23" r:id="rId566" name="Button 2563">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24" r:id="rId567" name="Button 2564">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45" r:id="rId568" name="Button 2585">
              <controlPr locked="0" defaultSize="0" print="0" autoFill="0" autoPict="0" macro="[0]!Sheet1.InsertNewTabl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47" r:id="rId569" name="Button 2587">
              <controlPr locked="0" defaultSize="0" print="0" autoFill="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948" r:id="rId570" name="Button 2588">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67" r:id="rId571" name="Button 2607">
              <controlPr locked="0" defaultSize="0" print="0" autoFill="0" autoPict="0" macro="[0]!Sheet1.InsertNewTabl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69" r:id="rId572" name="Button 2609">
              <controlPr locked="0" defaultSize="0" print="0" autoFill="0" autoPict="0" macro="[0]!Sheet1.deleteProcedure">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72" r:id="rId573" name="Button 2612">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973" r:id="rId574" name="Button 261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993" r:id="rId575" name="Button 2633">
              <controlPr locked="0" defaultSize="0" print="0" autoFill="0" autoPict="0" macro="[0]!Sheet1.InsertNewTabl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94" r:id="rId576" name="Button 2634">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95" r:id="rId577" name="Button 2635">
              <controlPr locked="0" defaultSize="0" print="0" autoFill="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996" r:id="rId578" name="Button 2636">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97" r:id="rId579" name="Button 2637">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016" r:id="rId580" name="Button 2656">
              <controlPr locked="0" defaultSize="0" print="0" autoFill="0" autoPict="0" macro="[0]!Sheet1.InsertNewTabl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017" r:id="rId581" name="Button 2657">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018" r:id="rId582" name="Button 2658">
              <controlPr locked="0" defaultSize="0" print="0" autoFill="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038" r:id="rId583" name="Button 2678">
              <controlPr locked="0" defaultSize="0" print="0" autoFill="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039" r:id="rId584" name="Button 2679">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040" r:id="rId585" name="Button 2680">
              <controlPr locked="0" defaultSize="0" print="0" autoFill="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060" r:id="rId586" name="Button 2700">
              <controlPr locked="0" defaultSize="0" print="0" autoFill="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061" r:id="rId587" name="Button 2701">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062" r:id="rId588" name="Button 2702">
              <controlPr locked="0" defaultSize="0" print="0" autoFill="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8081" r:id="rId589" name="Button 2721">
              <controlPr locked="0" defaultSize="0" print="0" autoFill="0" autoPict="0" macro="[0]!Sheet1.InsertNewTabl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082" r:id="rId590" name="Button 2722">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083" r:id="rId591" name="Button 2723">
              <controlPr locked="0" defaultSize="0" print="0" autoFill="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104" r:id="rId592" name="Button 2744">
              <controlPr locked="0" defaultSize="0" print="0" autoFill="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8105" r:id="rId593" name="Button 2745">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8106" r:id="rId594" name="Button 2746">
              <controlPr locked="0" defaultSize="0" print="0" autoFill="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126" r:id="rId595" name="Button 2766">
              <controlPr locked="0" defaultSize="0" print="0" autoFill="0" autoPict="0" macro="[0]!Sheet1.InsertNewTabl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127" r:id="rId596" name="Button 2767">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128" r:id="rId597" name="Button 2768">
              <controlPr locked="0" defaultSize="0" print="0" autoFill="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147" r:id="rId598" name="Button 2787">
              <controlPr locked="0" defaultSize="0" print="0" autoFill="0" autoPict="0" macro="[0]!Sheet1.InsertNewTabl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148" r:id="rId599" name="Button 2788">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149" r:id="rId600" name="Button 2789">
              <controlPr locked="0" defaultSize="0" print="0" autoFill="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172" r:id="rId601" name="Button 2812">
              <controlPr locked="0" defaultSize="0" print="0" autoFill="0" autoPict="0" macro="[0]!Sheet1.InsertNewTabl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174" r:id="rId602" name="Button 2814">
              <controlPr locked="0" defaultSize="0" print="0" autoFill="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176" r:id="rId603" name="Button 2816">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177" r:id="rId604" name="Button 2817">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178" r:id="rId605" name="Button 2818">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197" r:id="rId606" name="Button 2837">
              <controlPr locked="0" defaultSize="0" print="0" autoFill="0" autoPict="0" macro="[0]!Sheet1.InsertNewTabl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198" r:id="rId607" name="Button 2838">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199" r:id="rId608" name="Button 2839">
              <controlPr locked="0" defaultSize="0" print="0" autoFill="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200" r:id="rId609" name="Button 2840">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201" r:id="rId610" name="Button 2841">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224" r:id="rId611" name="Button 2864">
              <controlPr locked="0" defaultSize="0" print="0" autoFill="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226" r:id="rId612" name="Button 2866">
              <controlPr locked="0" defaultSize="0" print="0" autoFill="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231" r:id="rId613" name="Button 2871">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232" r:id="rId614" name="Button 2872">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233" r:id="rId615" name="Button 2873">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252" r:id="rId616" name="Button 2892">
              <controlPr locked="0" defaultSize="0" print="0" autoFill="0" autoPict="0" macro="[0]!Sheet1.InsertNewTabl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253" r:id="rId617" name="Button 2893">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254" r:id="rId618" name="Button 2894">
              <controlPr locked="0" defaultSize="0" print="0" autoFill="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255" r:id="rId619" name="Button 2895">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256" r:id="rId620" name="Button 2896">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276" r:id="rId621" name="Button 2916">
              <controlPr locked="0" defaultSize="0" print="0" autoFill="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277" r:id="rId622" name="Button 2917">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278" r:id="rId623" name="Button 2918">
              <controlPr locked="0" defaultSize="0" print="0" autoFill="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279" r:id="rId624" name="Button 2919">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340" r:id="rId625" name="Button 2980">
              <controlPr locked="0" defaultSize="0" print="0" autoFill="0" autoPict="0" macro="[0]!Sheet1.InsertNewTabl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342" r:id="rId626" name="Button 2982">
              <controlPr locked="0" defaultSize="0" print="0" autoFill="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344" r:id="rId627" name="Button 2984">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363" r:id="rId628" name="Button 3003">
              <controlPr locked="0" defaultSize="0" print="0" autoFill="0" autoPict="0" macro="[0]!Sheet1.InsertNewTabl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365" r:id="rId629" name="Button 3005">
              <controlPr locked="0" defaultSize="0" print="0" autoFill="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366" r:id="rId630" name="Button 3006">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385" r:id="rId631" name="Button 3025">
              <controlPr locked="0" defaultSize="0" print="0" autoFill="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386" r:id="rId632" name="Button 3026">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387" r:id="rId633" name="Button 3027">
              <controlPr locked="0" defaultSize="0" print="0" autoFill="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388" r:id="rId634" name="Button 3028">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407" r:id="rId635" name="Button 3047">
              <controlPr locked="0" defaultSize="0" print="0" autoFill="0" autoPict="0" macro="[0]!Sheet1.InsertNewTabl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408" r:id="rId636" name="Button 3048">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409" r:id="rId637" name="Button 3049">
              <controlPr locked="0" defaultSize="0" print="0" autoFill="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412" r:id="rId638" name="Button 3052">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413" r:id="rId639" name="Button 3053">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414" r:id="rId640" name="Button 3054">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416" r:id="rId641" name="Button 3056">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417" r:id="rId642" name="Button 3057">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419" r:id="rId643" name="Button 3059">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420" r:id="rId644" name="Button 3060">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421" r:id="rId645" name="Button 3061">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422" r:id="rId646" name="Button 3062">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424" r:id="rId647" name="Button 3064">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425" r:id="rId648" name="Button 3065">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426" r:id="rId649" name="Button 3066">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427" r:id="rId650" name="Button 3067">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428" r:id="rId651" name="Button 3068">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429" r:id="rId652" name="Button 3069">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430" r:id="rId653" name="Button 3070">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431" r:id="rId654" name="Button 3071">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433" r:id="rId655" name="Button 3073">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435" r:id="rId656" name="Button 3075">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436" r:id="rId657" name="Button 3076">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437" r:id="rId658" name="Button 3077">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438" r:id="rId659" name="Button 3078">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439" r:id="rId660" name="Button 3079">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440" r:id="rId661" name="Button 3080">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441" r:id="rId662" name="Button 3081">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442" r:id="rId663" name="Button 3082">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443" r:id="rId664" name="Button 3083">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444" r:id="rId665" name="Button 3084">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445" r:id="rId666" name="Button 3085">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446" r:id="rId667" name="Button 3086">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447" r:id="rId668" name="Button 3087">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448" r:id="rId669" name="Button 3088">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450" r:id="rId670" name="Button 3090">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451" r:id="rId671" name="Button 3091">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452" r:id="rId672" name="Button 3092">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453" r:id="rId673" name="Button 3093">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454" r:id="rId674" name="Button 3094">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455" r:id="rId675" name="Button 3095">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456" r:id="rId676" name="Button 3096">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457" r:id="rId677" name="Button 3097">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458" r:id="rId678" name="Button 3098">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459" r:id="rId679" name="Button 3099">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460" r:id="rId680" name="Button 3100">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461" r:id="rId681" name="Button 3101">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462" r:id="rId682" name="Button 3102">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463" r:id="rId683" name="Button 3103">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464" r:id="rId684" name="Button 3104">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465" r:id="rId685" name="Button 3105">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466" r:id="rId686" name="Button 3106">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467" r:id="rId687" name="Button 3107">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468" r:id="rId688" name="Button 3108">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470" r:id="rId689" name="Button 3110">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472" r:id="rId690" name="Button 3112">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474" r:id="rId691" name="Button 3114">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475" r:id="rId692" name="Button 3115">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476" r:id="rId693" name="Button 3116">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478" r:id="rId694" name="Button 3118">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479" r:id="rId695" name="Button 3119">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480" r:id="rId696" name="Button 3120">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482" r:id="rId697" name="Button 3122">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483" r:id="rId698" name="Button 3123">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484" r:id="rId699" name="Button 3124">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485" r:id="rId700" name="Button 3125">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505" r:id="rId701" name="Button 3145">
              <controlPr locked="0" defaultSize="0" print="0" autoFill="0" autoPict="0" macro="[0]!Sheet1.InsertNewTabl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506" r:id="rId702" name="Button 3146">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507" r:id="rId703" name="Button 3147">
              <controlPr locked="0" defaultSize="0" print="0" autoFill="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530" r:id="rId704" name="Button 3170">
              <controlPr locked="0" defaultSize="0" print="0" autoFill="0" autoPict="0" macro="[0]!Sheet1.InsertNewTabl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531" r:id="rId705" name="Button 3171">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532" r:id="rId706" name="Button 3172">
              <controlPr locked="0" defaultSize="0" print="0" autoFill="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535" r:id="rId707" name="Button 3175">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537" r:id="rId708" name="Button 3177">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538" r:id="rId709" name="Button 3178">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539" r:id="rId710" name="Button 3179">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541" r:id="rId711" name="Button 3181">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8543" r:id="rId712" name="Button 3183">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8544" r:id="rId713" name="Button 3184">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8545" r:id="rId714" name="Button 3185">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8546" r:id="rId715" name="Button 3186">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8548" r:id="rId716" name="Button 3188">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8570" r:id="rId717" name="Button 3210">
              <controlPr locked="0" defaultSize="0" print="0" autoFill="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571" r:id="rId718" name="Button 3211">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572" r:id="rId719" name="Button 3212">
              <controlPr locked="0" defaultSize="0" print="0" autoFill="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596" r:id="rId720" name="Button 3236">
              <controlPr locked="0" defaultSize="0" print="0" autoFill="0" autoPict="0" macro="[0]!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8597" r:id="rId721" name="Button 3237">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598" r:id="rId722" name="Button 3238">
              <controlPr locked="0" defaultSize="0" print="0" autoFill="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8607" r:id="rId723" name="Button 3247">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610" r:id="rId724" name="Button 3250">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611" r:id="rId725" name="Button 3251">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612" r:id="rId726" name="Button 3252">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613" r:id="rId727" name="Button 3253">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633" r:id="rId728" name="Button 3273">
              <controlPr locked="0" defaultSize="0" print="0" autoFill="0" autoPict="0" macro="[0]!Sheet1.InsertNewTabl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634" r:id="rId729" name="Button 3274">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635" r:id="rId730" name="Button 3275">
              <controlPr locked="0" defaultSize="0" print="0" autoFill="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controls>
    </mc:Choice>
  </mc:AlternateContent>
  <tableParts count="67">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C66 C116 C166 C216 C239 C250 C261 C272 C283 C297 C311 C325 C337 C349 C361 C373 C385 C397 C410 C423 C441 C459 C481 C503 C533 C563 C592 C621 C633 C645 C657 C669 C684 C699 C731 C779 C827 C843 C857 C871 C882 C906 C930 C941 C952 C965 C976 C987 C998 C1009 C1020 C1031 C1042 C1055 C1068 C1081 C1094 C1106 C1145 C1173 C1201 C1223 C1234 C1245 C1256 C1267</xm:sqref>
        </x14:dataValidation>
        <x14:dataValidation type="list" allowBlank="1" showInputMessage="1" showErrorMessage="1">
          <x14:formula1>
            <xm:f>'Informacion '!$L$3:$L$17</xm:f>
          </x14:formula1>
          <xm:sqref>D16 D66 D116 D166 D216 D239 D250 D261 D272 D283 D297 D311 D325 D337 D349 D361 D373 D385 D397 D410 D423 D441 D459 D481 D503 D533 D563 D592 D621 D633 D645 D657 D669 D684 D699 D731 D779 D827 D843 D857 D871 D882 D906 D930 D941 D952 D965 D976 D987 D998 D1009 D1020 D1031 D1042 D1055 D1068 D1081 D1094 D1106 D1145 D1173 D1201 D1223 D1234 D1245 D1256 D1267</xm:sqref>
        </x14:dataValidation>
        <x14:dataValidation type="list" allowBlank="1" showInputMessage="1" showErrorMessage="1">
          <x14:formula1>
            <xm:f>'Informacion '!$N$3:$N$5</xm:f>
          </x14:formula1>
          <xm:sqref>E16 E66 E116 E166 E216 E239 E250 E261 E272 E283 E297 E311 E325 E337 E349 E361 E373 E385 E397 E410 E423 E441 E459 E481 E503 E533 E563 E592 E621 E633 E645 E657 E669 E684 E699 E731 E779 E827 E843 E857 E871 E882 E906 E930 E941 E952 E965 E976 E987 E998 E1009 E1020 E1031 E1042 E1055 E1068 E1081 E1094 E1106 E1145 E1173 E1201 E1223 E1234 E1245 E1256 E1267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4728</v>
      </c>
      <c r="D2" s="17" t="s">
        <v>1181</v>
      </c>
      <c r="E2" s="20" t="s">
        <v>4728</v>
      </c>
      <c r="F2" s="20" t="s">
        <v>5479</v>
      </c>
      <c r="G2" s="21" t="s">
        <v>1181</v>
      </c>
      <c r="H2" s="22" t="s">
        <v>4728</v>
      </c>
      <c r="I2" s="22" t="s">
        <v>5479</v>
      </c>
      <c r="J2" s="23" t="s">
        <v>17010</v>
      </c>
      <c r="L2" s="4" t="s">
        <v>15257</v>
      </c>
      <c r="N2" s="4" t="s">
        <v>15295</v>
      </c>
      <c r="P2" s="4" t="s">
        <v>18111</v>
      </c>
      <c r="Q2" s="25" t="s">
        <v>5087</v>
      </c>
      <c r="S2" s="4" t="s">
        <v>12273</v>
      </c>
      <c r="U2" s="4" t="s">
        <v>12985</v>
      </c>
    </row>
    <row r="3" spans="1:21" x14ac:dyDescent="0.2">
      <c r="A3" s="5" t="s">
        <v>1709</v>
      </c>
      <c r="B3" s="5" t="s">
        <v>1709</v>
      </c>
      <c r="C3" s="5" t="s">
        <v>8808</v>
      </c>
      <c r="D3" s="5" t="s">
        <v>1709</v>
      </c>
      <c r="E3" s="5" t="s">
        <v>8808</v>
      </c>
      <c r="F3" s="5" t="s">
        <v>3718</v>
      </c>
      <c r="G3" s="6" t="s">
        <v>3189</v>
      </c>
      <c r="H3" s="6" t="s">
        <v>7352</v>
      </c>
      <c r="I3" s="6" t="s">
        <v>13939</v>
      </c>
      <c r="J3" s="6" t="s">
        <v>13939</v>
      </c>
      <c r="L3" s="7" t="s">
        <v>1875</v>
      </c>
      <c r="N3" s="5" t="s">
        <v>8856</v>
      </c>
      <c r="P3" s="5" t="s">
        <v>5437</v>
      </c>
      <c r="Q3" s="5" t="s">
        <v>16989</v>
      </c>
      <c r="S3" s="11" t="s">
        <v>17798</v>
      </c>
      <c r="U3" s="5" t="s">
        <v>12551</v>
      </c>
    </row>
    <row r="4" spans="1:21" x14ac:dyDescent="0.2">
      <c r="A4" s="5" t="s">
        <v>8094</v>
      </c>
      <c r="B4" s="5" t="s">
        <v>1709</v>
      </c>
      <c r="C4" s="5" t="s">
        <v>12632</v>
      </c>
      <c r="D4" s="5" t="s">
        <v>1709</v>
      </c>
      <c r="E4" s="5" t="s">
        <v>8808</v>
      </c>
      <c r="F4" s="5" t="s">
        <v>4315</v>
      </c>
      <c r="G4" s="6" t="s">
        <v>3189</v>
      </c>
      <c r="H4" s="6" t="s">
        <v>7352</v>
      </c>
      <c r="I4" s="6" t="s">
        <v>13939</v>
      </c>
      <c r="J4" s="6" t="s">
        <v>841</v>
      </c>
      <c r="L4" s="7" t="s">
        <v>17483</v>
      </c>
      <c r="N4" s="5" t="s">
        <v>6034</v>
      </c>
      <c r="P4" s="5" t="s">
        <v>4869</v>
      </c>
      <c r="Q4" s="5" t="s">
        <v>10305</v>
      </c>
      <c r="S4" s="11" t="s">
        <v>6799</v>
      </c>
    </row>
    <row r="5" spans="1:21" x14ac:dyDescent="0.2">
      <c r="A5" s="5" t="s">
        <v>3189</v>
      </c>
      <c r="B5" s="5" t="s">
        <v>1709</v>
      </c>
      <c r="C5" s="5" t="s">
        <v>17757</v>
      </c>
      <c r="D5" s="5" t="s">
        <v>1709</v>
      </c>
      <c r="E5" s="5" t="s">
        <v>8808</v>
      </c>
      <c r="F5" s="5" t="s">
        <v>2914</v>
      </c>
      <c r="G5" s="6" t="s">
        <v>3189</v>
      </c>
      <c r="H5" s="6" t="s">
        <v>7352</v>
      </c>
      <c r="I5" s="6" t="s">
        <v>13939</v>
      </c>
      <c r="J5" s="6" t="s">
        <v>2581</v>
      </c>
      <c r="L5" s="7" t="s">
        <v>10172</v>
      </c>
      <c r="N5" s="5" t="s">
        <v>17854</v>
      </c>
      <c r="P5" s="5" t="s">
        <v>16749</v>
      </c>
      <c r="Q5" s="5" t="s">
        <v>14629</v>
      </c>
      <c r="S5" s="11" t="s">
        <v>15698</v>
      </c>
    </row>
    <row r="6" spans="1:21" x14ac:dyDescent="0.2">
      <c r="A6" s="5" t="s">
        <v>1492</v>
      </c>
      <c r="B6" s="5" t="s">
        <v>8094</v>
      </c>
      <c r="C6" s="5" t="s">
        <v>18173</v>
      </c>
      <c r="D6" s="5" t="s">
        <v>1709</v>
      </c>
      <c r="E6" s="5" t="s">
        <v>8808</v>
      </c>
      <c r="F6" s="5" t="s">
        <v>1675</v>
      </c>
      <c r="G6" s="6" t="s">
        <v>3189</v>
      </c>
      <c r="H6" s="6" t="s">
        <v>7352</v>
      </c>
      <c r="I6" s="6" t="s">
        <v>2568</v>
      </c>
      <c r="J6" s="6" t="s">
        <v>2568</v>
      </c>
      <c r="L6" s="5" t="s">
        <v>3844</v>
      </c>
      <c r="P6" s="5" t="s">
        <v>11827</v>
      </c>
      <c r="Q6" s="5" t="s">
        <v>10375</v>
      </c>
      <c r="S6" s="11" t="s">
        <v>6151</v>
      </c>
    </row>
    <row r="7" spans="1:21" x14ac:dyDescent="0.2">
      <c r="A7" s="5" t="s">
        <v>18355</v>
      </c>
      <c r="B7" s="5" t="s">
        <v>8094</v>
      </c>
      <c r="C7" s="5" t="s">
        <v>2599</v>
      </c>
      <c r="D7" s="5" t="s">
        <v>1709</v>
      </c>
      <c r="E7" s="5" t="s">
        <v>8808</v>
      </c>
      <c r="F7" s="5" t="s">
        <v>9130</v>
      </c>
      <c r="G7" s="6" t="s">
        <v>3189</v>
      </c>
      <c r="H7" s="6" t="s">
        <v>7352</v>
      </c>
      <c r="I7" s="6" t="s">
        <v>6360</v>
      </c>
      <c r="J7" s="6" t="s">
        <v>6360</v>
      </c>
      <c r="L7" s="5" t="s">
        <v>7242</v>
      </c>
      <c r="P7" s="5" t="s">
        <v>8118</v>
      </c>
      <c r="Q7" s="5" t="s">
        <v>435</v>
      </c>
      <c r="S7" s="11" t="s">
        <v>9450</v>
      </c>
    </row>
    <row r="8" spans="1:21" x14ac:dyDescent="0.2">
      <c r="A8" s="5" t="s">
        <v>5959</v>
      </c>
      <c r="B8" s="5" t="s">
        <v>8094</v>
      </c>
      <c r="C8" s="5" t="s">
        <v>5890</v>
      </c>
      <c r="D8" s="5" t="s">
        <v>1709</v>
      </c>
      <c r="E8" s="5" t="s">
        <v>8808</v>
      </c>
      <c r="F8" s="5" t="s">
        <v>13557</v>
      </c>
      <c r="G8" s="6" t="s">
        <v>3189</v>
      </c>
      <c r="H8" s="6" t="s">
        <v>7352</v>
      </c>
      <c r="I8" s="6" t="s">
        <v>6360</v>
      </c>
      <c r="J8" s="6" t="s">
        <v>4038</v>
      </c>
      <c r="L8" s="5" t="s">
        <v>4320</v>
      </c>
      <c r="P8" s="5" t="s">
        <v>9956</v>
      </c>
      <c r="Q8" s="5" t="s">
        <v>9612</v>
      </c>
      <c r="S8" s="11"/>
    </row>
    <row r="9" spans="1:21" x14ac:dyDescent="0.2">
      <c r="A9" s="5" t="s">
        <v>12508</v>
      </c>
      <c r="B9" s="5" t="s">
        <v>3189</v>
      </c>
      <c r="C9" s="5" t="s">
        <v>7352</v>
      </c>
      <c r="D9" s="5" t="s">
        <v>1709</v>
      </c>
      <c r="E9" s="5" t="s">
        <v>8808</v>
      </c>
      <c r="F9" s="5" t="s">
        <v>14112</v>
      </c>
      <c r="G9" s="6" t="s">
        <v>3189</v>
      </c>
      <c r="H9" s="6" t="s">
        <v>7352</v>
      </c>
      <c r="I9" s="6" t="s">
        <v>6878</v>
      </c>
      <c r="J9" s="6" t="s">
        <v>6878</v>
      </c>
      <c r="L9" s="7" t="s">
        <v>7199</v>
      </c>
      <c r="P9" s="5" t="s">
        <v>17162</v>
      </c>
      <c r="Q9" s="5" t="s">
        <v>2023</v>
      </c>
      <c r="S9" s="9"/>
    </row>
    <row r="10" spans="1:21" x14ac:dyDescent="0.2">
      <c r="A10" s="5" t="s">
        <v>17539</v>
      </c>
      <c r="B10" s="5" t="s">
        <v>3189</v>
      </c>
      <c r="C10" s="5" t="s">
        <v>10738</v>
      </c>
      <c r="D10" s="5" t="s">
        <v>1709</v>
      </c>
      <c r="E10" s="5" t="s">
        <v>8808</v>
      </c>
      <c r="F10" s="5" t="s">
        <v>9059</v>
      </c>
      <c r="G10" s="6" t="s">
        <v>3189</v>
      </c>
      <c r="H10" s="6" t="s">
        <v>7352</v>
      </c>
      <c r="I10" s="6" t="s">
        <v>4810</v>
      </c>
      <c r="J10" s="6" t="s">
        <v>4810</v>
      </c>
      <c r="L10" s="5" t="s">
        <v>7248</v>
      </c>
      <c r="P10" s="5" t="s">
        <v>6584</v>
      </c>
      <c r="Q10" s="5" t="s">
        <v>1327</v>
      </c>
    </row>
    <row r="11" spans="1:21" ht="22.5" x14ac:dyDescent="0.2">
      <c r="A11" s="5" t="s">
        <v>16543</v>
      </c>
      <c r="B11" s="5" t="s">
        <v>3189</v>
      </c>
      <c r="C11" s="5" t="s">
        <v>2813</v>
      </c>
      <c r="D11" s="5" t="s">
        <v>1709</v>
      </c>
      <c r="E11" s="5" t="s">
        <v>8808</v>
      </c>
      <c r="F11" s="5" t="s">
        <v>15234</v>
      </c>
      <c r="G11" s="6" t="s">
        <v>3189</v>
      </c>
      <c r="H11" s="6" t="s">
        <v>7352</v>
      </c>
      <c r="I11" s="6" t="s">
        <v>3661</v>
      </c>
      <c r="J11" s="6" t="s">
        <v>13871</v>
      </c>
      <c r="L11" s="5" t="s">
        <v>11342</v>
      </c>
      <c r="P11" s="5" t="s">
        <v>5508</v>
      </c>
      <c r="Q11" s="5" t="s">
        <v>9561</v>
      </c>
    </row>
    <row r="12" spans="1:21" ht="22.5" x14ac:dyDescent="0.2">
      <c r="A12" s="5" t="s">
        <v>3080</v>
      </c>
      <c r="B12" s="5" t="s">
        <v>3189</v>
      </c>
      <c r="C12" s="5" t="s">
        <v>5431</v>
      </c>
      <c r="D12" s="5" t="s">
        <v>1709</v>
      </c>
      <c r="E12" s="5" t="s">
        <v>12632</v>
      </c>
      <c r="F12" s="5" t="s">
        <v>17503</v>
      </c>
      <c r="G12" s="6" t="s">
        <v>3189</v>
      </c>
      <c r="H12" s="6" t="s">
        <v>7352</v>
      </c>
      <c r="I12" s="6" t="s">
        <v>3661</v>
      </c>
      <c r="J12" s="6" t="s">
        <v>17128</v>
      </c>
      <c r="L12" s="5" t="s">
        <v>15037</v>
      </c>
      <c r="P12" s="5" t="s">
        <v>3811</v>
      </c>
      <c r="Q12" s="5" t="s">
        <v>14296</v>
      </c>
      <c r="S12" s="24"/>
    </row>
    <row r="13" spans="1:21" ht="22.5" x14ac:dyDescent="0.2">
      <c r="B13" s="5" t="s">
        <v>1492</v>
      </c>
      <c r="C13" s="5" t="s">
        <v>11527</v>
      </c>
      <c r="D13" s="5" t="s">
        <v>1709</v>
      </c>
      <c r="E13" s="5" t="s">
        <v>12632</v>
      </c>
      <c r="F13" s="5" t="s">
        <v>18403</v>
      </c>
      <c r="G13" s="6" t="s">
        <v>3189</v>
      </c>
      <c r="H13" s="6" t="s">
        <v>7352</v>
      </c>
      <c r="I13" s="6" t="s">
        <v>3661</v>
      </c>
      <c r="J13" s="6" t="s">
        <v>16865</v>
      </c>
      <c r="L13" s="7" t="s">
        <v>2518</v>
      </c>
      <c r="P13" s="5" t="s">
        <v>3806</v>
      </c>
      <c r="Q13" s="5" t="s">
        <v>4693</v>
      </c>
      <c r="S13" s="24"/>
    </row>
    <row r="14" spans="1:21" ht="22.5" x14ac:dyDescent="0.2">
      <c r="B14" s="5" t="s">
        <v>1492</v>
      </c>
      <c r="C14" s="5" t="s">
        <v>10529</v>
      </c>
      <c r="D14" s="5" t="s">
        <v>1709</v>
      </c>
      <c r="E14" s="5" t="s">
        <v>12632</v>
      </c>
      <c r="F14" s="5" t="s">
        <v>549</v>
      </c>
      <c r="G14" s="6" t="s">
        <v>3189</v>
      </c>
      <c r="H14" s="6" t="s">
        <v>7352</v>
      </c>
      <c r="I14" s="6" t="s">
        <v>3661</v>
      </c>
      <c r="J14" s="6" t="s">
        <v>16956</v>
      </c>
      <c r="L14" s="7" t="s">
        <v>17901</v>
      </c>
      <c r="P14" s="5" t="s">
        <v>15634</v>
      </c>
      <c r="Q14" s="5" t="s">
        <v>5294</v>
      </c>
    </row>
    <row r="15" spans="1:21" ht="22.5" x14ac:dyDescent="0.2">
      <c r="B15" s="5" t="s">
        <v>1492</v>
      </c>
      <c r="C15" s="5" t="s">
        <v>13975</v>
      </c>
      <c r="D15" s="5" t="s">
        <v>1709</v>
      </c>
      <c r="E15" s="5" t="s">
        <v>12632</v>
      </c>
      <c r="F15" s="5" t="s">
        <v>18116</v>
      </c>
      <c r="G15" s="6" t="s">
        <v>3189</v>
      </c>
      <c r="H15" s="6" t="s">
        <v>7352</v>
      </c>
      <c r="I15" s="6" t="s">
        <v>3661</v>
      </c>
      <c r="J15" s="6" t="s">
        <v>3661</v>
      </c>
      <c r="L15" s="7" t="s">
        <v>9400</v>
      </c>
      <c r="P15" s="5" t="s">
        <v>9902</v>
      </c>
      <c r="Q15" s="5" t="s">
        <v>7438</v>
      </c>
    </row>
    <row r="16" spans="1:21" x14ac:dyDescent="0.2">
      <c r="B16" s="5" t="s">
        <v>1492</v>
      </c>
      <c r="C16" s="5" t="s">
        <v>12135</v>
      </c>
      <c r="D16" s="5" t="s">
        <v>1709</v>
      </c>
      <c r="E16" s="5" t="s">
        <v>12632</v>
      </c>
      <c r="F16" s="5" t="s">
        <v>1018</v>
      </c>
      <c r="G16" s="6" t="s">
        <v>3189</v>
      </c>
      <c r="H16" s="6" t="s">
        <v>7352</v>
      </c>
      <c r="I16" s="6" t="s">
        <v>1382</v>
      </c>
      <c r="J16" s="6" t="s">
        <v>12911</v>
      </c>
      <c r="L16" s="7" t="s">
        <v>13090</v>
      </c>
      <c r="P16" s="5" t="s">
        <v>4865</v>
      </c>
      <c r="Q16" s="5" t="s">
        <v>13534</v>
      </c>
    </row>
    <row r="17" spans="2:17" x14ac:dyDescent="0.2">
      <c r="B17" s="5" t="s">
        <v>18355</v>
      </c>
      <c r="C17" s="5" t="s">
        <v>15160</v>
      </c>
      <c r="D17" s="5" t="s">
        <v>1709</v>
      </c>
      <c r="E17" s="5" t="s">
        <v>12632</v>
      </c>
      <c r="F17" s="5" t="s">
        <v>4048</v>
      </c>
      <c r="G17" s="6" t="s">
        <v>3189</v>
      </c>
      <c r="H17" s="6" t="s">
        <v>7352</v>
      </c>
      <c r="I17" s="6" t="s">
        <v>1382</v>
      </c>
      <c r="J17" s="6" t="s">
        <v>16587</v>
      </c>
      <c r="L17" s="7" t="s">
        <v>156</v>
      </c>
      <c r="P17" s="5" t="s">
        <v>16616</v>
      </c>
      <c r="Q17" s="5" t="s">
        <v>6422</v>
      </c>
    </row>
    <row r="18" spans="2:17" x14ac:dyDescent="0.2">
      <c r="B18" s="5" t="s">
        <v>18355</v>
      </c>
      <c r="C18" s="5" t="s">
        <v>5155</v>
      </c>
      <c r="D18" s="5" t="s">
        <v>1709</v>
      </c>
      <c r="E18" s="5" t="s">
        <v>12632</v>
      </c>
      <c r="F18" s="5" t="s">
        <v>2292</v>
      </c>
      <c r="G18" s="6" t="s">
        <v>3189</v>
      </c>
      <c r="H18" s="6" t="s">
        <v>7352</v>
      </c>
      <c r="I18" s="6" t="s">
        <v>1382</v>
      </c>
      <c r="J18" s="6" t="s">
        <v>3580</v>
      </c>
      <c r="P18" s="5" t="s">
        <v>1648</v>
      </c>
      <c r="Q18" s="5" t="s">
        <v>15636</v>
      </c>
    </row>
    <row r="19" spans="2:17" x14ac:dyDescent="0.2">
      <c r="B19" s="5" t="s">
        <v>18355</v>
      </c>
      <c r="C19" s="5" t="s">
        <v>2170</v>
      </c>
      <c r="D19" s="5" t="s">
        <v>1709</v>
      </c>
      <c r="E19" s="5" t="s">
        <v>12632</v>
      </c>
      <c r="F19" s="5" t="s">
        <v>7246</v>
      </c>
      <c r="G19" s="6" t="s">
        <v>3189</v>
      </c>
      <c r="H19" s="6" t="s">
        <v>7352</v>
      </c>
      <c r="I19" s="6" t="s">
        <v>1382</v>
      </c>
      <c r="J19" s="6" t="s">
        <v>7228</v>
      </c>
      <c r="P19" s="5" t="s">
        <v>3807</v>
      </c>
      <c r="Q19" s="5" t="s">
        <v>17479</v>
      </c>
    </row>
    <row r="20" spans="2:17" x14ac:dyDescent="0.2">
      <c r="B20" s="5" t="s">
        <v>18355</v>
      </c>
      <c r="C20" s="5" t="s">
        <v>6674</v>
      </c>
      <c r="D20" s="5" t="s">
        <v>1709</v>
      </c>
      <c r="E20" s="5" t="s">
        <v>12632</v>
      </c>
      <c r="F20" s="5" t="s">
        <v>1623</v>
      </c>
      <c r="G20" s="6" t="s">
        <v>3189</v>
      </c>
      <c r="H20" s="6" t="s">
        <v>7352</v>
      </c>
      <c r="I20" s="6" t="s">
        <v>1382</v>
      </c>
      <c r="J20" s="6" t="s">
        <v>1382</v>
      </c>
      <c r="P20" s="5" t="s">
        <v>12957</v>
      </c>
      <c r="Q20" s="5" t="s">
        <v>18143</v>
      </c>
    </row>
    <row r="21" spans="2:17" ht="22.5" x14ac:dyDescent="0.2">
      <c r="B21" s="5" t="s">
        <v>5959</v>
      </c>
      <c r="C21" s="5" t="s">
        <v>2698</v>
      </c>
      <c r="D21" s="5" t="s">
        <v>1709</v>
      </c>
      <c r="E21" s="5" t="s">
        <v>17757</v>
      </c>
      <c r="F21" s="5" t="s">
        <v>4881</v>
      </c>
      <c r="G21" s="6" t="s">
        <v>3189</v>
      </c>
      <c r="H21" s="6" t="s">
        <v>10738</v>
      </c>
      <c r="I21" s="6" t="s">
        <v>11260</v>
      </c>
      <c r="J21" s="6" t="s">
        <v>5376</v>
      </c>
      <c r="P21" s="5" t="s">
        <v>305</v>
      </c>
      <c r="Q21" s="5" t="s">
        <v>13265</v>
      </c>
    </row>
    <row r="22" spans="2:17" ht="22.5" x14ac:dyDescent="0.2">
      <c r="B22" s="5" t="s">
        <v>5959</v>
      </c>
      <c r="C22" s="5" t="s">
        <v>5615</v>
      </c>
      <c r="D22" s="5" t="s">
        <v>1709</v>
      </c>
      <c r="E22" s="5" t="s">
        <v>17757</v>
      </c>
      <c r="F22" s="5" t="s">
        <v>46</v>
      </c>
      <c r="G22" s="6" t="s">
        <v>3189</v>
      </c>
      <c r="H22" s="6" t="s">
        <v>10738</v>
      </c>
      <c r="I22" s="6" t="s">
        <v>11260</v>
      </c>
      <c r="J22" s="6" t="s">
        <v>11260</v>
      </c>
      <c r="P22" s="5" t="s">
        <v>4443</v>
      </c>
      <c r="Q22" s="5" t="s">
        <v>17559</v>
      </c>
    </row>
    <row r="23" spans="2:17" ht="22.5" x14ac:dyDescent="0.2">
      <c r="B23" s="5" t="s">
        <v>5959</v>
      </c>
      <c r="C23" s="5" t="s">
        <v>18822</v>
      </c>
      <c r="D23" s="5" t="s">
        <v>1709</v>
      </c>
      <c r="E23" s="5" t="s">
        <v>17757</v>
      </c>
      <c r="F23" s="5" t="s">
        <v>13271</v>
      </c>
      <c r="G23" s="6" t="s">
        <v>3189</v>
      </c>
      <c r="H23" s="6" t="s">
        <v>10738</v>
      </c>
      <c r="I23" s="6" t="s">
        <v>5245</v>
      </c>
      <c r="J23" s="6" t="s">
        <v>16932</v>
      </c>
      <c r="P23" s="5" t="s">
        <v>1174</v>
      </c>
      <c r="Q23" s="5" t="s">
        <v>10022</v>
      </c>
    </row>
    <row r="24" spans="2:17" ht="22.5" x14ac:dyDescent="0.2">
      <c r="B24" s="5" t="s">
        <v>5959</v>
      </c>
      <c r="C24" s="5" t="s">
        <v>12706</v>
      </c>
      <c r="D24" s="5" t="s">
        <v>1709</v>
      </c>
      <c r="E24" s="5" t="s">
        <v>17757</v>
      </c>
      <c r="F24" s="5" t="s">
        <v>3364</v>
      </c>
      <c r="G24" s="6" t="s">
        <v>3189</v>
      </c>
      <c r="H24" s="6" t="s">
        <v>10738</v>
      </c>
      <c r="I24" s="6" t="s">
        <v>5245</v>
      </c>
      <c r="J24" s="6" t="s">
        <v>5245</v>
      </c>
      <c r="P24" s="5" t="s">
        <v>7454</v>
      </c>
      <c r="Q24" s="5" t="s">
        <v>6823</v>
      </c>
    </row>
    <row r="25" spans="2:17" ht="22.5" x14ac:dyDescent="0.2">
      <c r="B25" s="5" t="s">
        <v>12508</v>
      </c>
      <c r="C25" s="5" t="s">
        <v>3429</v>
      </c>
      <c r="D25" s="5" t="s">
        <v>8094</v>
      </c>
      <c r="E25" s="5" t="s">
        <v>18173</v>
      </c>
      <c r="F25" s="5" t="s">
        <v>1154</v>
      </c>
      <c r="G25" s="6" t="s">
        <v>3189</v>
      </c>
      <c r="H25" s="6" t="s">
        <v>10738</v>
      </c>
      <c r="I25" s="6" t="s">
        <v>15242</v>
      </c>
      <c r="J25" s="6" t="s">
        <v>15242</v>
      </c>
      <c r="P25" s="5" t="s">
        <v>4868</v>
      </c>
      <c r="Q25" s="5" t="s">
        <v>15648</v>
      </c>
    </row>
    <row r="26" spans="2:17" ht="22.5" x14ac:dyDescent="0.2">
      <c r="B26" s="5" t="s">
        <v>12508</v>
      </c>
      <c r="C26" s="5" t="s">
        <v>2459</v>
      </c>
      <c r="D26" s="5" t="s">
        <v>8094</v>
      </c>
      <c r="E26" s="5" t="s">
        <v>18173</v>
      </c>
      <c r="F26" s="5" t="s">
        <v>18783</v>
      </c>
      <c r="G26" s="6" t="s">
        <v>3189</v>
      </c>
      <c r="H26" s="6" t="s">
        <v>2813</v>
      </c>
      <c r="I26" s="6" t="s">
        <v>10850</v>
      </c>
      <c r="J26" s="6" t="s">
        <v>1028</v>
      </c>
      <c r="P26" s="5" t="s">
        <v>5735</v>
      </c>
      <c r="Q26" s="5" t="s">
        <v>1616</v>
      </c>
    </row>
    <row r="27" spans="2:17" ht="22.5" x14ac:dyDescent="0.2">
      <c r="B27" s="5" t="s">
        <v>17539</v>
      </c>
      <c r="C27" s="5" t="s">
        <v>7758</v>
      </c>
      <c r="D27" s="5" t="s">
        <v>8094</v>
      </c>
      <c r="E27" s="5" t="s">
        <v>18173</v>
      </c>
      <c r="F27" s="5" t="s">
        <v>5975</v>
      </c>
      <c r="G27" s="6" t="s">
        <v>3189</v>
      </c>
      <c r="H27" s="6" t="s">
        <v>2813</v>
      </c>
      <c r="I27" s="6" t="s">
        <v>10850</v>
      </c>
      <c r="J27" s="6" t="s">
        <v>10850</v>
      </c>
      <c r="P27" s="5" t="s">
        <v>9216</v>
      </c>
      <c r="Q27" s="5" t="s">
        <v>5078</v>
      </c>
    </row>
    <row r="28" spans="2:17" ht="22.5" x14ac:dyDescent="0.2">
      <c r="B28" s="5" t="s">
        <v>17539</v>
      </c>
      <c r="C28" s="5" t="s">
        <v>628</v>
      </c>
      <c r="D28" s="5" t="s">
        <v>8094</v>
      </c>
      <c r="E28" s="5" t="s">
        <v>18173</v>
      </c>
      <c r="F28" s="5" t="s">
        <v>18434</v>
      </c>
      <c r="G28" s="6" t="s">
        <v>3189</v>
      </c>
      <c r="H28" s="6" t="s">
        <v>2813</v>
      </c>
      <c r="I28" s="6" t="s">
        <v>10850</v>
      </c>
      <c r="J28" s="6" t="s">
        <v>5954</v>
      </c>
      <c r="P28" s="5" t="s">
        <v>12998</v>
      </c>
      <c r="Q28" s="5" t="s">
        <v>6741</v>
      </c>
    </row>
    <row r="29" spans="2:17" ht="22.5" x14ac:dyDescent="0.2">
      <c r="B29" s="5" t="s">
        <v>17539</v>
      </c>
      <c r="C29" s="5" t="s">
        <v>10725</v>
      </c>
      <c r="D29" s="5" t="s">
        <v>8094</v>
      </c>
      <c r="E29" s="5" t="s">
        <v>2599</v>
      </c>
      <c r="F29" s="5" t="s">
        <v>12131</v>
      </c>
      <c r="G29" s="6" t="s">
        <v>3189</v>
      </c>
      <c r="H29" s="6" t="s">
        <v>2813</v>
      </c>
      <c r="I29" s="6" t="s">
        <v>3122</v>
      </c>
      <c r="J29" s="6" t="s">
        <v>3122</v>
      </c>
      <c r="P29" s="5" t="s">
        <v>5198</v>
      </c>
      <c r="Q29" s="5" t="s">
        <v>4735</v>
      </c>
    </row>
    <row r="30" spans="2:17" ht="22.5" x14ac:dyDescent="0.2">
      <c r="B30" s="5" t="s">
        <v>16543</v>
      </c>
      <c r="C30" s="5" t="s">
        <v>9645</v>
      </c>
      <c r="D30" s="5" t="s">
        <v>8094</v>
      </c>
      <c r="E30" s="5" t="s">
        <v>2599</v>
      </c>
      <c r="F30" s="5" t="s">
        <v>5830</v>
      </c>
      <c r="G30" s="6" t="s">
        <v>3189</v>
      </c>
      <c r="H30" s="6" t="s">
        <v>2813</v>
      </c>
      <c r="I30" s="6" t="s">
        <v>3122</v>
      </c>
      <c r="J30" s="6" t="s">
        <v>15385</v>
      </c>
      <c r="P30" s="5" t="s">
        <v>11828</v>
      </c>
      <c r="Q30" s="5" t="s">
        <v>14111</v>
      </c>
    </row>
    <row r="31" spans="2:17" ht="22.5" x14ac:dyDescent="0.2">
      <c r="B31" s="5" t="s">
        <v>16543</v>
      </c>
      <c r="C31" s="5" t="s">
        <v>16565</v>
      </c>
      <c r="D31" s="5" t="s">
        <v>8094</v>
      </c>
      <c r="E31" s="5" t="s">
        <v>2599</v>
      </c>
      <c r="F31" s="5" t="s">
        <v>10376</v>
      </c>
      <c r="G31" s="6" t="s">
        <v>3189</v>
      </c>
      <c r="H31" s="6" t="s">
        <v>2813</v>
      </c>
      <c r="I31" s="6" t="s">
        <v>10952</v>
      </c>
      <c r="J31" s="6" t="s">
        <v>3383</v>
      </c>
      <c r="P31" s="5" t="s">
        <v>4982</v>
      </c>
      <c r="Q31" s="5" t="s">
        <v>3843</v>
      </c>
    </row>
    <row r="32" spans="2:17" ht="22.5" x14ac:dyDescent="0.2">
      <c r="B32" s="5" t="s">
        <v>16543</v>
      </c>
      <c r="C32" s="5" t="s">
        <v>8705</v>
      </c>
      <c r="D32" s="5" t="s">
        <v>8094</v>
      </c>
      <c r="E32" s="5" t="s">
        <v>5890</v>
      </c>
      <c r="F32" s="5" t="s">
        <v>1828</v>
      </c>
      <c r="G32" s="6" t="s">
        <v>3189</v>
      </c>
      <c r="H32" s="6" t="s">
        <v>2813</v>
      </c>
      <c r="I32" s="6" t="s">
        <v>10952</v>
      </c>
      <c r="J32" s="6" t="s">
        <v>4446</v>
      </c>
      <c r="P32" s="5" t="s">
        <v>4983</v>
      </c>
      <c r="Q32" s="5" t="s">
        <v>12283</v>
      </c>
    </row>
    <row r="33" spans="2:17" ht="22.5" x14ac:dyDescent="0.2">
      <c r="B33" s="5" t="s">
        <v>3080</v>
      </c>
      <c r="C33" s="5" t="s">
        <v>11113</v>
      </c>
      <c r="D33" s="5" t="s">
        <v>8094</v>
      </c>
      <c r="E33" s="5" t="s">
        <v>5890</v>
      </c>
      <c r="F33" s="5" t="s">
        <v>39</v>
      </c>
      <c r="G33" s="6" t="s">
        <v>3189</v>
      </c>
      <c r="H33" s="6" t="s">
        <v>2813</v>
      </c>
      <c r="I33" s="6" t="s">
        <v>10952</v>
      </c>
      <c r="J33" s="6" t="s">
        <v>10952</v>
      </c>
      <c r="P33" s="5" t="s">
        <v>12942</v>
      </c>
      <c r="Q33" s="5" t="s">
        <v>7579</v>
      </c>
    </row>
    <row r="34" spans="2:17" ht="22.5" x14ac:dyDescent="0.2">
      <c r="B34" s="5" t="s">
        <v>3080</v>
      </c>
      <c r="C34" s="5" t="s">
        <v>14450</v>
      </c>
      <c r="D34" s="5" t="s">
        <v>8094</v>
      </c>
      <c r="E34" s="5" t="s">
        <v>5890</v>
      </c>
      <c r="F34" s="5" t="s">
        <v>9710</v>
      </c>
      <c r="G34" s="6" t="s">
        <v>3189</v>
      </c>
      <c r="H34" s="6" t="s">
        <v>2813</v>
      </c>
      <c r="I34" s="6" t="s">
        <v>10952</v>
      </c>
      <c r="J34" s="6" t="s">
        <v>14033</v>
      </c>
      <c r="P34" s="5" t="s">
        <v>10944</v>
      </c>
      <c r="Q34" s="5" t="s">
        <v>7579</v>
      </c>
    </row>
    <row r="35" spans="2:17" ht="22.5" x14ac:dyDescent="0.2">
      <c r="D35" s="5" t="s">
        <v>8094</v>
      </c>
      <c r="E35" s="5" t="s">
        <v>5890</v>
      </c>
      <c r="F35" s="5" t="s">
        <v>13953</v>
      </c>
      <c r="G35" s="6" t="s">
        <v>3189</v>
      </c>
      <c r="H35" s="6" t="s">
        <v>2813</v>
      </c>
      <c r="I35" s="6" t="s">
        <v>15594</v>
      </c>
      <c r="J35" s="6" t="s">
        <v>15594</v>
      </c>
      <c r="P35" s="5" t="s">
        <v>16765</v>
      </c>
      <c r="Q35" s="5" t="s">
        <v>1705</v>
      </c>
    </row>
    <row r="36" spans="2:17" x14ac:dyDescent="0.2">
      <c r="D36" s="5" t="s">
        <v>3189</v>
      </c>
      <c r="E36" s="5" t="s">
        <v>7352</v>
      </c>
      <c r="F36" s="5" t="s">
        <v>3661</v>
      </c>
      <c r="G36" s="6" t="s">
        <v>3189</v>
      </c>
      <c r="H36" s="6" t="s">
        <v>5431</v>
      </c>
      <c r="I36" s="6" t="s">
        <v>12996</v>
      </c>
      <c r="J36" s="6" t="s">
        <v>12996</v>
      </c>
      <c r="P36" s="5" t="s">
        <v>17627</v>
      </c>
      <c r="Q36" s="5" t="s">
        <v>11117</v>
      </c>
    </row>
    <row r="37" spans="2:17" x14ac:dyDescent="0.2">
      <c r="D37" s="5" t="s">
        <v>3189</v>
      </c>
      <c r="E37" s="5" t="s">
        <v>7352</v>
      </c>
      <c r="F37" s="5" t="s">
        <v>13939</v>
      </c>
      <c r="G37" s="6" t="s">
        <v>3189</v>
      </c>
      <c r="H37" s="6" t="s">
        <v>5431</v>
      </c>
      <c r="I37" s="6" t="s">
        <v>8200</v>
      </c>
      <c r="J37" s="6" t="s">
        <v>8200</v>
      </c>
      <c r="P37" s="5" t="s">
        <v>3801</v>
      </c>
      <c r="Q37" s="5" t="s">
        <v>1780</v>
      </c>
    </row>
    <row r="38" spans="2:17" ht="22.5" x14ac:dyDescent="0.2">
      <c r="D38" s="5" t="s">
        <v>3189</v>
      </c>
      <c r="E38" s="5" t="s">
        <v>7352</v>
      </c>
      <c r="F38" s="5" t="s">
        <v>2568</v>
      </c>
      <c r="G38" s="6" t="s">
        <v>3189</v>
      </c>
      <c r="H38" s="6" t="s">
        <v>5431</v>
      </c>
      <c r="I38" s="6" t="s">
        <v>1527</v>
      </c>
      <c r="J38" s="6" t="s">
        <v>7898</v>
      </c>
      <c r="P38" s="5" t="s">
        <v>13049</v>
      </c>
      <c r="Q38" s="5" t="s">
        <v>8726</v>
      </c>
    </row>
    <row r="39" spans="2:17" ht="22.5" x14ac:dyDescent="0.2">
      <c r="D39" s="5" t="s">
        <v>3189</v>
      </c>
      <c r="E39" s="5" t="s">
        <v>7352</v>
      </c>
      <c r="F39" s="5" t="s">
        <v>6360</v>
      </c>
      <c r="G39" s="6" t="s">
        <v>3189</v>
      </c>
      <c r="H39" s="6" t="s">
        <v>5431</v>
      </c>
      <c r="I39" s="6" t="s">
        <v>1527</v>
      </c>
      <c r="J39" s="6" t="s">
        <v>7714</v>
      </c>
      <c r="P39" s="5" t="s">
        <v>12644</v>
      </c>
      <c r="Q39" s="5" t="s">
        <v>759</v>
      </c>
    </row>
    <row r="40" spans="2:17" ht="22.5" x14ac:dyDescent="0.2">
      <c r="D40" s="5" t="s">
        <v>3189</v>
      </c>
      <c r="E40" s="5" t="s">
        <v>7352</v>
      </c>
      <c r="F40" s="5" t="s">
        <v>4810</v>
      </c>
      <c r="G40" s="6" t="s">
        <v>3189</v>
      </c>
      <c r="H40" s="6" t="s">
        <v>5431</v>
      </c>
      <c r="I40" s="6" t="s">
        <v>1527</v>
      </c>
      <c r="J40" s="6" t="s">
        <v>18213</v>
      </c>
      <c r="P40" s="5" t="s">
        <v>4140</v>
      </c>
      <c r="Q40" s="5" t="s">
        <v>14142</v>
      </c>
    </row>
    <row r="41" spans="2:17" ht="22.5" x14ac:dyDescent="0.2">
      <c r="D41" s="5" t="s">
        <v>3189</v>
      </c>
      <c r="E41" s="5" t="s">
        <v>7352</v>
      </c>
      <c r="F41" s="5" t="s">
        <v>1382</v>
      </c>
      <c r="G41" s="6" t="s">
        <v>3189</v>
      </c>
      <c r="H41" s="6" t="s">
        <v>5431</v>
      </c>
      <c r="I41" s="6" t="s">
        <v>1527</v>
      </c>
      <c r="J41" s="6" t="s">
        <v>1527</v>
      </c>
      <c r="P41" s="5" t="s">
        <v>4292</v>
      </c>
      <c r="Q41" s="5" t="s">
        <v>1449</v>
      </c>
    </row>
    <row r="42" spans="2:17" x14ac:dyDescent="0.2">
      <c r="D42" s="5" t="s">
        <v>3189</v>
      </c>
      <c r="E42" s="5" t="s">
        <v>7352</v>
      </c>
      <c r="F42" s="5" t="s">
        <v>6878</v>
      </c>
      <c r="G42" s="6" t="s">
        <v>1492</v>
      </c>
      <c r="H42" s="6" t="s">
        <v>12135</v>
      </c>
      <c r="I42" s="6" t="s">
        <v>12135</v>
      </c>
      <c r="J42" s="6" t="s">
        <v>8378</v>
      </c>
      <c r="P42" s="5" t="s">
        <v>4283</v>
      </c>
      <c r="Q42" s="5" t="s">
        <v>8629</v>
      </c>
    </row>
    <row r="43" spans="2:17" x14ac:dyDescent="0.2">
      <c r="D43" s="5" t="s">
        <v>3189</v>
      </c>
      <c r="E43" s="5" t="s">
        <v>10738</v>
      </c>
      <c r="F43" s="5" t="s">
        <v>11260</v>
      </c>
      <c r="G43" s="6" t="s">
        <v>1492</v>
      </c>
      <c r="H43" s="6" t="s">
        <v>12135</v>
      </c>
      <c r="I43" s="6" t="s">
        <v>12135</v>
      </c>
      <c r="J43" s="6" t="s">
        <v>12135</v>
      </c>
      <c r="P43" s="5" t="s">
        <v>15808</v>
      </c>
      <c r="Q43" s="5" t="s">
        <v>7960</v>
      </c>
    </row>
    <row r="44" spans="2:17" x14ac:dyDescent="0.2">
      <c r="D44" s="5" t="s">
        <v>3189</v>
      </c>
      <c r="E44" s="5" t="s">
        <v>10738</v>
      </c>
      <c r="F44" s="5" t="s">
        <v>5245</v>
      </c>
      <c r="G44" s="6" t="s">
        <v>1492</v>
      </c>
      <c r="H44" s="6" t="s">
        <v>12135</v>
      </c>
      <c r="I44" s="6" t="s">
        <v>18774</v>
      </c>
      <c r="J44" s="6" t="s">
        <v>18774</v>
      </c>
      <c r="P44" s="9"/>
      <c r="Q44" s="11"/>
    </row>
    <row r="45" spans="2:17" x14ac:dyDescent="0.2">
      <c r="D45" s="5" t="s">
        <v>3189</v>
      </c>
      <c r="E45" s="5" t="s">
        <v>10738</v>
      </c>
      <c r="F45" s="5" t="s">
        <v>15242</v>
      </c>
      <c r="G45" s="6" t="s">
        <v>1492</v>
      </c>
      <c r="H45" s="6" t="s">
        <v>12135</v>
      </c>
      <c r="I45" s="6" t="s">
        <v>18774</v>
      </c>
      <c r="J45" s="6" t="s">
        <v>8977</v>
      </c>
      <c r="P45" s="9"/>
      <c r="Q45" s="11"/>
    </row>
    <row r="46" spans="2:17" ht="22.5" x14ac:dyDescent="0.2">
      <c r="D46" s="5" t="s">
        <v>3189</v>
      </c>
      <c r="E46" s="5" t="s">
        <v>2813</v>
      </c>
      <c r="F46" s="5" t="s">
        <v>10952</v>
      </c>
      <c r="G46" s="6" t="s">
        <v>1492</v>
      </c>
      <c r="H46" s="6" t="s">
        <v>12135</v>
      </c>
      <c r="I46" s="6" t="s">
        <v>10335</v>
      </c>
      <c r="J46" s="6" t="s">
        <v>12035</v>
      </c>
      <c r="P46" s="9"/>
      <c r="Q46" s="11"/>
    </row>
    <row r="47" spans="2:17" ht="22.5" x14ac:dyDescent="0.2">
      <c r="D47" s="5" t="s">
        <v>3189</v>
      </c>
      <c r="E47" s="5" t="s">
        <v>2813</v>
      </c>
      <c r="F47" s="5" t="s">
        <v>10850</v>
      </c>
      <c r="G47" s="6" t="s">
        <v>1492</v>
      </c>
      <c r="H47" s="6" t="s">
        <v>12135</v>
      </c>
      <c r="I47" s="6" t="s">
        <v>10335</v>
      </c>
      <c r="J47" s="6" t="s">
        <v>10335</v>
      </c>
      <c r="P47" s="9"/>
      <c r="Q47" s="11"/>
    </row>
    <row r="48" spans="2:17" ht="22.5" x14ac:dyDescent="0.2">
      <c r="D48" s="5" t="s">
        <v>3189</v>
      </c>
      <c r="E48" s="5" t="s">
        <v>2813</v>
      </c>
      <c r="F48" s="5" t="s">
        <v>3122</v>
      </c>
      <c r="G48" s="6" t="s">
        <v>1492</v>
      </c>
      <c r="H48" s="6" t="s">
        <v>12135</v>
      </c>
      <c r="I48" s="6" t="s">
        <v>10335</v>
      </c>
      <c r="J48" s="6" t="s">
        <v>1606</v>
      </c>
      <c r="P48" s="9"/>
      <c r="Q48" s="11"/>
    </row>
    <row r="49" spans="4:17" x14ac:dyDescent="0.2">
      <c r="D49" s="5" t="s">
        <v>3189</v>
      </c>
      <c r="E49" s="5" t="s">
        <v>2813</v>
      </c>
      <c r="F49" s="5" t="s">
        <v>15594</v>
      </c>
      <c r="G49" s="6" t="s">
        <v>1492</v>
      </c>
      <c r="H49" s="6" t="s">
        <v>12135</v>
      </c>
      <c r="I49" s="6" t="s">
        <v>992</v>
      </c>
      <c r="J49" s="6" t="s">
        <v>992</v>
      </c>
      <c r="P49" s="9"/>
      <c r="Q49" s="11"/>
    </row>
    <row r="50" spans="4:17" x14ac:dyDescent="0.2">
      <c r="D50" s="5" t="s">
        <v>3189</v>
      </c>
      <c r="E50" s="5" t="s">
        <v>5431</v>
      </c>
      <c r="F50" s="5" t="s">
        <v>1527</v>
      </c>
      <c r="G50" s="6" t="s">
        <v>1492</v>
      </c>
      <c r="H50" s="6" t="s">
        <v>12135</v>
      </c>
      <c r="I50" s="6" t="s">
        <v>1517</v>
      </c>
      <c r="J50" s="6" t="s">
        <v>1517</v>
      </c>
      <c r="P50" s="9"/>
      <c r="Q50" s="11"/>
    </row>
    <row r="51" spans="4:17" x14ac:dyDescent="0.2">
      <c r="D51" s="5" t="s">
        <v>3189</v>
      </c>
      <c r="E51" s="5" t="s">
        <v>5431</v>
      </c>
      <c r="F51" s="5" t="s">
        <v>8200</v>
      </c>
      <c r="G51" s="6" t="s">
        <v>1492</v>
      </c>
      <c r="H51" s="6" t="s">
        <v>13975</v>
      </c>
      <c r="I51" s="6" t="s">
        <v>8129</v>
      </c>
      <c r="J51" s="6" t="s">
        <v>8129</v>
      </c>
      <c r="P51" s="9"/>
      <c r="Q51" s="11"/>
    </row>
    <row r="52" spans="4:17" x14ac:dyDescent="0.2">
      <c r="D52" s="5" t="s">
        <v>3189</v>
      </c>
      <c r="E52" s="5" t="s">
        <v>5431</v>
      </c>
      <c r="F52" s="5" t="s">
        <v>12996</v>
      </c>
      <c r="G52" s="6" t="s">
        <v>1492</v>
      </c>
      <c r="H52" s="6" t="s">
        <v>13975</v>
      </c>
      <c r="I52" s="6" t="s">
        <v>8129</v>
      </c>
      <c r="J52" s="6" t="s">
        <v>16891</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6617</v>
      </c>
      <c r="G54" s="6" t="s">
        <v>1492</v>
      </c>
      <c r="H54" s="6" t="s">
        <v>13975</v>
      </c>
      <c r="I54" s="6" t="s">
        <v>14521</v>
      </c>
      <c r="J54" s="6" t="s">
        <v>14521</v>
      </c>
      <c r="P54" s="9"/>
      <c r="Q54" s="11"/>
    </row>
    <row r="55" spans="4:17" x14ac:dyDescent="0.2">
      <c r="D55" s="5" t="s">
        <v>1492</v>
      </c>
      <c r="E55" s="5" t="s">
        <v>11527</v>
      </c>
      <c r="F55" s="5" t="s">
        <v>6489</v>
      </c>
      <c r="G55" s="6" t="s">
        <v>1492</v>
      </c>
      <c r="H55" s="6" t="s">
        <v>13975</v>
      </c>
      <c r="I55" s="6" t="s">
        <v>14521</v>
      </c>
      <c r="J55" s="6" t="s">
        <v>4022</v>
      </c>
      <c r="P55" s="9"/>
      <c r="Q55" s="11"/>
    </row>
    <row r="56" spans="4:17" x14ac:dyDescent="0.2">
      <c r="D56" s="5" t="s">
        <v>1492</v>
      </c>
      <c r="E56" s="5" t="s">
        <v>10529</v>
      </c>
      <c r="F56" s="5" t="s">
        <v>18318</v>
      </c>
      <c r="G56" s="6" t="s">
        <v>1492</v>
      </c>
      <c r="H56" s="6" t="s">
        <v>13975</v>
      </c>
      <c r="I56" s="6" t="s">
        <v>14521</v>
      </c>
      <c r="J56" s="6" t="s">
        <v>17970</v>
      </c>
      <c r="P56" s="9"/>
      <c r="Q56" s="11"/>
    </row>
    <row r="57" spans="4:17" ht="22.5" x14ac:dyDescent="0.2">
      <c r="D57" s="5" t="s">
        <v>1492</v>
      </c>
      <c r="E57" s="5" t="s">
        <v>10529</v>
      </c>
      <c r="F57" s="5" t="s">
        <v>14982</v>
      </c>
      <c r="G57" s="6" t="s">
        <v>1492</v>
      </c>
      <c r="H57" s="6" t="s">
        <v>13975</v>
      </c>
      <c r="I57" s="6" t="s">
        <v>16866</v>
      </c>
      <c r="J57" s="6" t="s">
        <v>16866</v>
      </c>
      <c r="P57" s="9"/>
      <c r="Q57" s="11"/>
    </row>
    <row r="58" spans="4:17" x14ac:dyDescent="0.2">
      <c r="D58" s="5" t="s">
        <v>1492</v>
      </c>
      <c r="E58" s="5" t="s">
        <v>10529</v>
      </c>
      <c r="F58" s="5" t="s">
        <v>12425</v>
      </c>
      <c r="G58" s="6" t="s">
        <v>1492</v>
      </c>
      <c r="H58" s="6" t="s">
        <v>13975</v>
      </c>
      <c r="I58" s="6" t="s">
        <v>4085</v>
      </c>
      <c r="J58" s="6" t="s">
        <v>4085</v>
      </c>
      <c r="P58" s="9"/>
      <c r="Q58" s="11"/>
    </row>
    <row r="59" spans="4:17" ht="22.5" x14ac:dyDescent="0.2">
      <c r="D59" s="5" t="s">
        <v>1492</v>
      </c>
      <c r="E59" s="5" t="s">
        <v>13975</v>
      </c>
      <c r="F59" s="5" t="s">
        <v>8557</v>
      </c>
      <c r="G59" s="6" t="s">
        <v>1492</v>
      </c>
      <c r="H59" s="6" t="s">
        <v>13975</v>
      </c>
      <c r="I59" s="6" t="s">
        <v>8557</v>
      </c>
      <c r="J59" s="6" t="s">
        <v>8557</v>
      </c>
      <c r="P59" s="9"/>
      <c r="Q59" s="11"/>
    </row>
    <row r="60" spans="4:17" x14ac:dyDescent="0.2">
      <c r="D60" s="5" t="s">
        <v>1492</v>
      </c>
      <c r="E60" s="5" t="s">
        <v>13975</v>
      </c>
      <c r="F60" s="5" t="s">
        <v>8129</v>
      </c>
      <c r="G60" s="6" t="s">
        <v>1492</v>
      </c>
      <c r="H60" s="6" t="s">
        <v>13975</v>
      </c>
      <c r="I60" s="6" t="s">
        <v>18799</v>
      </c>
      <c r="J60" s="6" t="s">
        <v>18799</v>
      </c>
      <c r="P60" s="9"/>
      <c r="Q60" s="11"/>
    </row>
    <row r="61" spans="4:17" ht="22.5" x14ac:dyDescent="0.2">
      <c r="D61" s="5" t="s">
        <v>1492</v>
      </c>
      <c r="E61" s="5" t="s">
        <v>13975</v>
      </c>
      <c r="F61" s="5" t="s">
        <v>14521</v>
      </c>
      <c r="G61" s="6" t="s">
        <v>1492</v>
      </c>
      <c r="H61" s="6" t="s">
        <v>10529</v>
      </c>
      <c r="I61" s="6" t="s">
        <v>12425</v>
      </c>
      <c r="J61" s="6" t="s">
        <v>12425</v>
      </c>
      <c r="P61" s="9"/>
      <c r="Q61" s="11"/>
    </row>
    <row r="62" spans="4:17" ht="22.5" x14ac:dyDescent="0.2">
      <c r="D62" s="5" t="s">
        <v>1492</v>
      </c>
      <c r="E62" s="5" t="s">
        <v>13975</v>
      </c>
      <c r="F62" s="5" t="s">
        <v>16866</v>
      </c>
      <c r="G62" s="6" t="s">
        <v>1492</v>
      </c>
      <c r="H62" s="6" t="s">
        <v>10529</v>
      </c>
      <c r="I62" s="6" t="s">
        <v>18318</v>
      </c>
      <c r="J62" s="6" t="s">
        <v>18318</v>
      </c>
      <c r="P62" s="9"/>
      <c r="Q62" s="11"/>
    </row>
    <row r="63" spans="4:17" ht="22.5" x14ac:dyDescent="0.2">
      <c r="D63" s="5" t="s">
        <v>1492</v>
      </c>
      <c r="E63" s="5" t="s">
        <v>13975</v>
      </c>
      <c r="F63" s="5" t="s">
        <v>4085</v>
      </c>
      <c r="G63" s="6" t="s">
        <v>1492</v>
      </c>
      <c r="H63" s="6" t="s">
        <v>10529</v>
      </c>
      <c r="I63" s="6" t="s">
        <v>14982</v>
      </c>
      <c r="J63" s="6" t="s">
        <v>14982</v>
      </c>
      <c r="P63" s="9"/>
      <c r="Q63" s="11"/>
    </row>
    <row r="64" spans="4:17" x14ac:dyDescent="0.2">
      <c r="D64" s="5" t="s">
        <v>1492</v>
      </c>
      <c r="E64" s="5" t="s">
        <v>13975</v>
      </c>
      <c r="F64" s="5" t="s">
        <v>18799</v>
      </c>
      <c r="G64" s="6" t="s">
        <v>1492</v>
      </c>
      <c r="H64" s="6" t="s">
        <v>11527</v>
      </c>
      <c r="I64" s="6" t="s">
        <v>6617</v>
      </c>
      <c r="J64" s="6" t="s">
        <v>3280</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3746</v>
      </c>
      <c r="P67" s="9"/>
      <c r="Q67" s="11"/>
    </row>
    <row r="68" spans="4:17" x14ac:dyDescent="0.2">
      <c r="D68" s="5" t="s">
        <v>1492</v>
      </c>
      <c r="E68" s="5" t="s">
        <v>12135</v>
      </c>
      <c r="F68" s="5" t="s">
        <v>992</v>
      </c>
      <c r="G68" s="6" t="s">
        <v>1492</v>
      </c>
      <c r="H68" s="6" t="s">
        <v>11527</v>
      </c>
      <c r="I68" s="6" t="s">
        <v>6617</v>
      </c>
      <c r="J68" s="6" t="s">
        <v>15207</v>
      </c>
      <c r="P68" s="9"/>
      <c r="Q68" s="11"/>
    </row>
    <row r="69" spans="4:17" x14ac:dyDescent="0.2">
      <c r="D69" s="5" t="s">
        <v>1492</v>
      </c>
      <c r="E69" s="5" t="s">
        <v>12135</v>
      </c>
      <c r="F69" s="5" t="s">
        <v>18774</v>
      </c>
      <c r="G69" s="6" t="s">
        <v>1492</v>
      </c>
      <c r="H69" s="6" t="s">
        <v>11527</v>
      </c>
      <c r="I69" s="6" t="s">
        <v>6489</v>
      </c>
      <c r="J69" s="6" t="s">
        <v>14210</v>
      </c>
      <c r="P69" s="9"/>
      <c r="Q69" s="11"/>
    </row>
    <row r="70" spans="4:17" x14ac:dyDescent="0.2">
      <c r="D70" s="5" t="s">
        <v>18355</v>
      </c>
      <c r="E70" s="5" t="s">
        <v>15160</v>
      </c>
      <c r="F70" s="5" t="s">
        <v>15160</v>
      </c>
      <c r="G70" s="6" t="s">
        <v>1492</v>
      </c>
      <c r="H70" s="6" t="s">
        <v>11527</v>
      </c>
      <c r="I70" s="6" t="s">
        <v>6489</v>
      </c>
      <c r="J70" s="6" t="s">
        <v>14276</v>
      </c>
      <c r="P70" s="9"/>
      <c r="Q70" s="11"/>
    </row>
    <row r="71" spans="4:17" x14ac:dyDescent="0.2">
      <c r="D71" s="5" t="s">
        <v>18355</v>
      </c>
      <c r="E71" s="5" t="s">
        <v>15160</v>
      </c>
      <c r="F71" s="5" t="s">
        <v>7941</v>
      </c>
      <c r="G71" s="6" t="s">
        <v>1492</v>
      </c>
      <c r="H71" s="6" t="s">
        <v>11527</v>
      </c>
      <c r="I71" s="6" t="s">
        <v>6489</v>
      </c>
      <c r="J71" s="6" t="s">
        <v>6068</v>
      </c>
      <c r="P71" s="9"/>
      <c r="Q71" s="11"/>
    </row>
    <row r="72" spans="4:17" x14ac:dyDescent="0.2">
      <c r="D72" s="5" t="s">
        <v>18355</v>
      </c>
      <c r="E72" s="5" t="s">
        <v>15160</v>
      </c>
      <c r="F72" s="5" t="s">
        <v>16186</v>
      </c>
      <c r="G72" s="6" t="s">
        <v>1492</v>
      </c>
      <c r="H72" s="6" t="s">
        <v>11527</v>
      </c>
      <c r="I72" s="6" t="s">
        <v>6489</v>
      </c>
      <c r="J72" s="6" t="s">
        <v>6489</v>
      </c>
      <c r="P72" s="9"/>
      <c r="Q72" s="11"/>
    </row>
    <row r="73" spans="4:17" ht="22.5" x14ac:dyDescent="0.2">
      <c r="D73" s="5" t="s">
        <v>18355</v>
      </c>
      <c r="E73" s="5" t="s">
        <v>15160</v>
      </c>
      <c r="F73" s="5" t="s">
        <v>17637</v>
      </c>
      <c r="G73" s="6" t="s">
        <v>1492</v>
      </c>
      <c r="H73" s="6" t="s">
        <v>11527</v>
      </c>
      <c r="I73" s="6" t="s">
        <v>1268</v>
      </c>
      <c r="J73" s="6" t="s">
        <v>17133</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9787</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5155</v>
      </c>
      <c r="F78" s="5" t="s">
        <v>9104</v>
      </c>
      <c r="G78" s="6" t="s">
        <v>1709</v>
      </c>
      <c r="H78" s="6" t="s">
        <v>17757</v>
      </c>
      <c r="I78" s="6" t="s">
        <v>13271</v>
      </c>
      <c r="J78" s="6" t="s">
        <v>13271</v>
      </c>
      <c r="P78" s="9"/>
      <c r="Q78" s="11"/>
    </row>
    <row r="79" spans="4:17" ht="22.5" x14ac:dyDescent="0.2">
      <c r="D79" s="5" t="s">
        <v>18355</v>
      </c>
      <c r="E79" s="5" t="s">
        <v>5155</v>
      </c>
      <c r="F79" s="5" t="s">
        <v>15523</v>
      </c>
      <c r="G79" s="6" t="s">
        <v>1709</v>
      </c>
      <c r="H79" s="6" t="s">
        <v>17757</v>
      </c>
      <c r="I79" s="6" t="s">
        <v>13271</v>
      </c>
      <c r="J79" s="6" t="s">
        <v>13371</v>
      </c>
      <c r="P79" s="9"/>
      <c r="Q79" s="11"/>
    </row>
    <row r="80" spans="4:17" ht="22.5" x14ac:dyDescent="0.2">
      <c r="D80" s="5" t="s">
        <v>18355</v>
      </c>
      <c r="E80" s="5" t="s">
        <v>2170</v>
      </c>
      <c r="F80" s="5" t="s">
        <v>2170</v>
      </c>
      <c r="G80" s="6" t="s">
        <v>1709</v>
      </c>
      <c r="H80" s="6" t="s">
        <v>17757</v>
      </c>
      <c r="I80" s="6" t="s">
        <v>13271</v>
      </c>
      <c r="J80" s="6" t="s">
        <v>11513</v>
      </c>
      <c r="P80" s="9"/>
      <c r="Q80" s="11"/>
    </row>
    <row r="81" spans="4:17" ht="22.5" x14ac:dyDescent="0.2">
      <c r="D81" s="5" t="s">
        <v>18355</v>
      </c>
      <c r="E81" s="5" t="s">
        <v>2170</v>
      </c>
      <c r="F81" s="5" t="s">
        <v>9566</v>
      </c>
      <c r="G81" s="6" t="s">
        <v>1709</v>
      </c>
      <c r="H81" s="6" t="s">
        <v>17757</v>
      </c>
      <c r="I81" s="6" t="s">
        <v>13271</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6674</v>
      </c>
      <c r="F83" s="5" t="s">
        <v>51</v>
      </c>
      <c r="G83" s="6" t="s">
        <v>1709</v>
      </c>
      <c r="H83" s="6" t="s">
        <v>17757</v>
      </c>
      <c r="I83" s="6" t="s">
        <v>4881</v>
      </c>
      <c r="J83" s="6" t="s">
        <v>3916</v>
      </c>
      <c r="P83" s="9"/>
      <c r="Q83" s="11"/>
    </row>
    <row r="84" spans="4:17" x14ac:dyDescent="0.2">
      <c r="D84" s="5" t="s">
        <v>18355</v>
      </c>
      <c r="E84" s="5" t="s">
        <v>6674</v>
      </c>
      <c r="F84" s="5" t="s">
        <v>2410</v>
      </c>
      <c r="G84" s="6" t="s">
        <v>1709</v>
      </c>
      <c r="H84" s="6" t="s">
        <v>17757</v>
      </c>
      <c r="I84" s="6" t="s">
        <v>4881</v>
      </c>
      <c r="J84" s="6" t="s">
        <v>1684</v>
      </c>
      <c r="P84" s="9"/>
      <c r="Q84" s="11"/>
    </row>
    <row r="85" spans="4:17" x14ac:dyDescent="0.2">
      <c r="D85" s="5" t="s">
        <v>18355</v>
      </c>
      <c r="E85" s="5" t="s">
        <v>6674</v>
      </c>
      <c r="F85" s="5" t="s">
        <v>9654</v>
      </c>
      <c r="G85" s="6" t="s">
        <v>1709</v>
      </c>
      <c r="H85" s="6" t="s">
        <v>17757</v>
      </c>
      <c r="I85" s="6" t="s">
        <v>4881</v>
      </c>
      <c r="J85" s="6" t="s">
        <v>5558</v>
      </c>
      <c r="P85" s="9"/>
      <c r="Q85" s="11"/>
    </row>
    <row r="86" spans="4:17" x14ac:dyDescent="0.2">
      <c r="D86" s="5" t="s">
        <v>18355</v>
      </c>
      <c r="E86" s="5" t="s">
        <v>6674</v>
      </c>
      <c r="F86" s="5" t="s">
        <v>12892</v>
      </c>
      <c r="G86" s="6" t="s">
        <v>1709</v>
      </c>
      <c r="H86" s="6" t="s">
        <v>17757</v>
      </c>
      <c r="I86" s="6" t="s">
        <v>4881</v>
      </c>
      <c r="J86" s="6" t="s">
        <v>4685</v>
      </c>
      <c r="P86" s="9"/>
      <c r="Q86" s="11"/>
    </row>
    <row r="87" spans="4:17" x14ac:dyDescent="0.2">
      <c r="D87" s="5" t="s">
        <v>18355</v>
      </c>
      <c r="E87" s="5" t="s">
        <v>6674</v>
      </c>
      <c r="F87" s="5" t="s">
        <v>868</v>
      </c>
      <c r="G87" s="6" t="s">
        <v>1709</v>
      </c>
      <c r="H87" s="6" t="s">
        <v>17757</v>
      </c>
      <c r="I87" s="6" t="s">
        <v>4881</v>
      </c>
      <c r="J87" s="6" t="s">
        <v>10750</v>
      </c>
      <c r="P87" s="9"/>
      <c r="Q87" s="11"/>
    </row>
    <row r="88" spans="4:17" x14ac:dyDescent="0.2">
      <c r="D88" s="5" t="s">
        <v>18355</v>
      </c>
      <c r="E88" s="5" t="s">
        <v>6674</v>
      </c>
      <c r="F88" s="5" t="s">
        <v>14656</v>
      </c>
      <c r="G88" s="6" t="s">
        <v>1709</v>
      </c>
      <c r="H88" s="6" t="s">
        <v>17757</v>
      </c>
      <c r="I88" s="6" t="s">
        <v>4881</v>
      </c>
      <c r="J88" s="6" t="s">
        <v>18323</v>
      </c>
      <c r="P88" s="9"/>
      <c r="Q88" s="11"/>
    </row>
    <row r="89" spans="4:17" x14ac:dyDescent="0.2">
      <c r="D89" s="5" t="s">
        <v>18355</v>
      </c>
      <c r="E89" s="5" t="s">
        <v>6674</v>
      </c>
      <c r="F89" s="5" t="s">
        <v>12423</v>
      </c>
      <c r="G89" s="6" t="s">
        <v>1709</v>
      </c>
      <c r="H89" s="6" t="s">
        <v>17757</v>
      </c>
      <c r="I89" s="6" t="s">
        <v>4881</v>
      </c>
      <c r="J89" s="6" t="s">
        <v>4881</v>
      </c>
      <c r="P89" s="9"/>
      <c r="Q89" s="11"/>
    </row>
    <row r="90" spans="4:17" x14ac:dyDescent="0.2">
      <c r="D90" s="5" t="s">
        <v>18355</v>
      </c>
      <c r="E90" s="5" t="s">
        <v>6674</v>
      </c>
      <c r="F90" s="5" t="s">
        <v>11181</v>
      </c>
      <c r="G90" s="6" t="s">
        <v>1709</v>
      </c>
      <c r="H90" s="6" t="s">
        <v>17757</v>
      </c>
      <c r="I90" s="6" t="s">
        <v>4881</v>
      </c>
      <c r="J90" s="6" t="s">
        <v>6600</v>
      </c>
      <c r="P90" s="9"/>
      <c r="Q90" s="11"/>
    </row>
    <row r="91" spans="4:17" x14ac:dyDescent="0.2">
      <c r="D91" s="5" t="s">
        <v>18355</v>
      </c>
      <c r="E91" s="5" t="s">
        <v>6674</v>
      </c>
      <c r="F91" s="5" t="s">
        <v>8009</v>
      </c>
      <c r="G91" s="6" t="s">
        <v>1709</v>
      </c>
      <c r="H91" s="6" t="s">
        <v>17757</v>
      </c>
      <c r="I91" s="6" t="s">
        <v>4881</v>
      </c>
      <c r="J91" s="6" t="s">
        <v>10712</v>
      </c>
      <c r="P91" s="9"/>
      <c r="Q91" s="11"/>
    </row>
    <row r="92" spans="4:17" x14ac:dyDescent="0.2">
      <c r="D92" s="5" t="s">
        <v>18355</v>
      </c>
      <c r="E92" s="5" t="s">
        <v>6674</v>
      </c>
      <c r="F92" s="5" t="s">
        <v>2227</v>
      </c>
      <c r="G92" s="6" t="s">
        <v>1709</v>
      </c>
      <c r="H92" s="6" t="s">
        <v>12632</v>
      </c>
      <c r="I92" s="6" t="s">
        <v>18403</v>
      </c>
      <c r="J92" s="6" t="s">
        <v>18403</v>
      </c>
      <c r="P92" s="9"/>
      <c r="Q92" s="11"/>
    </row>
    <row r="93" spans="4:17" x14ac:dyDescent="0.2">
      <c r="D93" s="5" t="s">
        <v>5959</v>
      </c>
      <c r="E93" s="5" t="s">
        <v>2698</v>
      </c>
      <c r="F93" s="5" t="s">
        <v>11268</v>
      </c>
      <c r="G93" s="6" t="s">
        <v>1709</v>
      </c>
      <c r="H93" s="6" t="s">
        <v>12632</v>
      </c>
      <c r="I93" s="6" t="s">
        <v>18403</v>
      </c>
      <c r="J93" s="6" t="s">
        <v>17166</v>
      </c>
      <c r="P93" s="9"/>
      <c r="Q93" s="11"/>
    </row>
    <row r="94" spans="4:17" x14ac:dyDescent="0.2">
      <c r="D94" s="5" t="s">
        <v>5959</v>
      </c>
      <c r="E94" s="5" t="s">
        <v>2698</v>
      </c>
      <c r="F94" s="5" t="s">
        <v>7100</v>
      </c>
      <c r="G94" s="6" t="s">
        <v>1709</v>
      </c>
      <c r="H94" s="6" t="s">
        <v>12632</v>
      </c>
      <c r="I94" s="6" t="s">
        <v>549</v>
      </c>
      <c r="J94" s="6" t="s">
        <v>549</v>
      </c>
      <c r="P94" s="9"/>
      <c r="Q94" s="11"/>
    </row>
    <row r="95" spans="4:17" x14ac:dyDescent="0.2">
      <c r="D95" s="5" t="s">
        <v>5959</v>
      </c>
      <c r="E95" s="5" t="s">
        <v>2698</v>
      </c>
      <c r="F95" s="5" t="s">
        <v>15448</v>
      </c>
      <c r="G95" s="6" t="s">
        <v>1709</v>
      </c>
      <c r="H95" s="6" t="s">
        <v>12632</v>
      </c>
      <c r="I95" s="6" t="s">
        <v>18116</v>
      </c>
      <c r="J95" s="6" t="s">
        <v>18116</v>
      </c>
      <c r="P95" s="9"/>
      <c r="Q95" s="11"/>
    </row>
    <row r="96" spans="4:17" x14ac:dyDescent="0.2">
      <c r="D96" s="5" t="s">
        <v>5959</v>
      </c>
      <c r="E96" s="5" t="s">
        <v>2698</v>
      </c>
      <c r="F96" s="5" t="s">
        <v>4288</v>
      </c>
      <c r="G96" s="6" t="s">
        <v>1709</v>
      </c>
      <c r="H96" s="6" t="s">
        <v>12632</v>
      </c>
      <c r="I96" s="6" t="s">
        <v>1018</v>
      </c>
      <c r="J96" s="6" t="s">
        <v>1018</v>
      </c>
      <c r="P96" s="9"/>
      <c r="Q96" s="11"/>
    </row>
    <row r="97" spans="4:17" x14ac:dyDescent="0.2">
      <c r="D97" s="5" t="s">
        <v>5959</v>
      </c>
      <c r="E97" s="5" t="s">
        <v>2698</v>
      </c>
      <c r="F97" s="5" t="s">
        <v>12929</v>
      </c>
      <c r="G97" s="6" t="s">
        <v>1709</v>
      </c>
      <c r="H97" s="6" t="s">
        <v>12632</v>
      </c>
      <c r="I97" s="6" t="s">
        <v>1018</v>
      </c>
      <c r="J97" s="6" t="s">
        <v>12252</v>
      </c>
      <c r="P97" s="9"/>
      <c r="Q97" s="11"/>
    </row>
    <row r="98" spans="4:17" x14ac:dyDescent="0.2">
      <c r="D98" s="5" t="s">
        <v>5959</v>
      </c>
      <c r="E98" s="5" t="s">
        <v>2698</v>
      </c>
      <c r="F98" s="5" t="s">
        <v>4564</v>
      </c>
      <c r="G98" s="6" t="s">
        <v>1709</v>
      </c>
      <c r="H98" s="6" t="s">
        <v>12632</v>
      </c>
      <c r="I98" s="6" t="s">
        <v>4048</v>
      </c>
      <c r="J98" s="6" t="s">
        <v>9414</v>
      </c>
      <c r="P98" s="9"/>
      <c r="Q98" s="11"/>
    </row>
    <row r="99" spans="4:17" ht="22.5" x14ac:dyDescent="0.2">
      <c r="D99" s="5" t="s">
        <v>5959</v>
      </c>
      <c r="E99" s="5" t="s">
        <v>2698</v>
      </c>
      <c r="F99" s="5" t="s">
        <v>1400</v>
      </c>
      <c r="G99" s="6" t="s">
        <v>1709</v>
      </c>
      <c r="H99" s="6" t="s">
        <v>12632</v>
      </c>
      <c r="I99" s="6" t="s">
        <v>4048</v>
      </c>
      <c r="J99" s="6" t="s">
        <v>9986</v>
      </c>
      <c r="P99" s="9"/>
      <c r="Q99" s="11"/>
    </row>
    <row r="100" spans="4:17" x14ac:dyDescent="0.2">
      <c r="D100" s="5" t="s">
        <v>5959</v>
      </c>
      <c r="E100" s="5" t="s">
        <v>2698</v>
      </c>
      <c r="F100" s="5" t="s">
        <v>10381</v>
      </c>
      <c r="G100" s="6" t="s">
        <v>1709</v>
      </c>
      <c r="H100" s="6" t="s">
        <v>12632</v>
      </c>
      <c r="I100" s="6" t="s">
        <v>4048</v>
      </c>
      <c r="J100" s="6" t="s">
        <v>12503</v>
      </c>
      <c r="P100" s="9"/>
      <c r="Q100" s="11"/>
    </row>
    <row r="101" spans="4:17" x14ac:dyDescent="0.2">
      <c r="D101" s="5" t="s">
        <v>5959</v>
      </c>
      <c r="E101" s="5" t="s">
        <v>2698</v>
      </c>
      <c r="F101" s="5" t="s">
        <v>10075</v>
      </c>
      <c r="G101" s="6" t="s">
        <v>1709</v>
      </c>
      <c r="H101" s="6" t="s">
        <v>12632</v>
      </c>
      <c r="I101" s="6" t="s">
        <v>4048</v>
      </c>
      <c r="J101" s="6" t="s">
        <v>4048</v>
      </c>
      <c r="P101" s="9"/>
      <c r="Q101" s="11"/>
    </row>
    <row r="102" spans="4:17" ht="22.5" x14ac:dyDescent="0.2">
      <c r="D102" s="5" t="s">
        <v>5959</v>
      </c>
      <c r="E102" s="5" t="s">
        <v>2698</v>
      </c>
      <c r="F102" s="5" t="s">
        <v>11010</v>
      </c>
      <c r="G102" s="6" t="s">
        <v>1709</v>
      </c>
      <c r="H102" s="6" t="s">
        <v>12632</v>
      </c>
      <c r="I102" s="6" t="s">
        <v>17503</v>
      </c>
      <c r="J102" s="6" t="s">
        <v>5830</v>
      </c>
      <c r="P102" s="9"/>
      <c r="Q102" s="11"/>
    </row>
    <row r="103" spans="4:17" ht="22.5" x14ac:dyDescent="0.2">
      <c r="D103" s="5" t="s">
        <v>5959</v>
      </c>
      <c r="E103" s="5" t="s">
        <v>2698</v>
      </c>
      <c r="F103" s="5" t="s">
        <v>5543</v>
      </c>
      <c r="G103" s="6" t="s">
        <v>1709</v>
      </c>
      <c r="H103" s="6" t="s">
        <v>12632</v>
      </c>
      <c r="I103" s="6" t="s">
        <v>17503</v>
      </c>
      <c r="J103" s="6" t="s">
        <v>17503</v>
      </c>
      <c r="P103" s="9"/>
      <c r="Q103" s="11"/>
    </row>
    <row r="104" spans="4:17" ht="22.5" x14ac:dyDescent="0.2">
      <c r="D104" s="5" t="s">
        <v>5959</v>
      </c>
      <c r="E104" s="5" t="s">
        <v>5615</v>
      </c>
      <c r="F104" s="5" t="s">
        <v>12133</v>
      </c>
      <c r="G104" s="6" t="s">
        <v>1709</v>
      </c>
      <c r="H104" s="6" t="s">
        <v>12632</v>
      </c>
      <c r="I104" s="6" t="s">
        <v>17503</v>
      </c>
      <c r="J104" s="6" t="s">
        <v>16578</v>
      </c>
      <c r="P104" s="9"/>
      <c r="Q104" s="11"/>
    </row>
    <row r="105" spans="4:17" x14ac:dyDescent="0.2">
      <c r="D105" s="5" t="s">
        <v>5959</v>
      </c>
      <c r="E105" s="5" t="s">
        <v>5615</v>
      </c>
      <c r="F105" s="5" t="s">
        <v>14257</v>
      </c>
      <c r="G105" s="6" t="s">
        <v>1709</v>
      </c>
      <c r="H105" s="6" t="s">
        <v>12632</v>
      </c>
      <c r="I105" s="6" t="s">
        <v>2292</v>
      </c>
      <c r="J105" s="6" t="s">
        <v>4423</v>
      </c>
      <c r="P105" s="9"/>
      <c r="Q105" s="11"/>
    </row>
    <row r="106" spans="4:17" x14ac:dyDescent="0.2">
      <c r="D106" s="5" t="s">
        <v>5959</v>
      </c>
      <c r="E106" s="5" t="s">
        <v>5615</v>
      </c>
      <c r="F106" s="5" t="s">
        <v>7320</v>
      </c>
      <c r="G106" s="6" t="s">
        <v>1709</v>
      </c>
      <c r="H106" s="6" t="s">
        <v>12632</v>
      </c>
      <c r="I106" s="6" t="s">
        <v>2292</v>
      </c>
      <c r="J106" s="6" t="s">
        <v>5327</v>
      </c>
      <c r="P106" s="9"/>
      <c r="Q106" s="11"/>
    </row>
    <row r="107" spans="4:17" x14ac:dyDescent="0.2">
      <c r="D107" s="5" t="s">
        <v>5959</v>
      </c>
      <c r="E107" s="5" t="s">
        <v>5615</v>
      </c>
      <c r="F107" s="5" t="s">
        <v>5657</v>
      </c>
      <c r="G107" s="6" t="s">
        <v>1709</v>
      </c>
      <c r="H107" s="6" t="s">
        <v>12632</v>
      </c>
      <c r="I107" s="6" t="s">
        <v>2292</v>
      </c>
      <c r="J107" s="6" t="s">
        <v>2292</v>
      </c>
      <c r="P107" s="9"/>
      <c r="Q107" s="11"/>
    </row>
    <row r="108" spans="4:17" x14ac:dyDescent="0.2">
      <c r="D108" s="5" t="s">
        <v>5959</v>
      </c>
      <c r="E108" s="5" t="s">
        <v>5615</v>
      </c>
      <c r="F108" s="5" t="s">
        <v>13098</v>
      </c>
      <c r="G108" s="6" t="s">
        <v>1709</v>
      </c>
      <c r="H108" s="6" t="s">
        <v>12632</v>
      </c>
      <c r="I108" s="6" t="s">
        <v>7246</v>
      </c>
      <c r="J108" s="6" t="s">
        <v>11376</v>
      </c>
      <c r="P108" s="9"/>
      <c r="Q108" s="11"/>
    </row>
    <row r="109" spans="4:17" x14ac:dyDescent="0.2">
      <c r="D109" s="5" t="s">
        <v>5959</v>
      </c>
      <c r="E109" s="5" t="s">
        <v>18822</v>
      </c>
      <c r="F109" s="5" t="s">
        <v>18822</v>
      </c>
      <c r="G109" s="6" t="s">
        <v>1709</v>
      </c>
      <c r="H109" s="6" t="s">
        <v>12632</v>
      </c>
      <c r="I109" s="6" t="s">
        <v>7246</v>
      </c>
      <c r="J109" s="6" t="s">
        <v>6867</v>
      </c>
      <c r="P109" s="9"/>
      <c r="Q109" s="11"/>
    </row>
    <row r="110" spans="4:17" x14ac:dyDescent="0.2">
      <c r="D110" s="5" t="s">
        <v>5959</v>
      </c>
      <c r="E110" s="5" t="s">
        <v>18822</v>
      </c>
      <c r="F110" s="5" t="s">
        <v>10496</v>
      </c>
      <c r="G110" s="6" t="s">
        <v>1709</v>
      </c>
      <c r="H110" s="6" t="s">
        <v>12632</v>
      </c>
      <c r="I110" s="6" t="s">
        <v>7246</v>
      </c>
      <c r="J110" s="6" t="s">
        <v>9773</v>
      </c>
      <c r="P110" s="9"/>
      <c r="Q110" s="11"/>
    </row>
    <row r="111" spans="4:17" x14ac:dyDescent="0.2">
      <c r="D111" s="5" t="s">
        <v>5959</v>
      </c>
      <c r="E111" s="5" t="s">
        <v>12706</v>
      </c>
      <c r="F111" s="5" t="s">
        <v>5606</v>
      </c>
      <c r="G111" s="6" t="s">
        <v>1709</v>
      </c>
      <c r="H111" s="6" t="s">
        <v>12632</v>
      </c>
      <c r="I111" s="6" t="s">
        <v>7246</v>
      </c>
      <c r="J111" s="6" t="s">
        <v>7246</v>
      </c>
      <c r="P111" s="9"/>
      <c r="Q111" s="11"/>
    </row>
    <row r="112" spans="4:17" x14ac:dyDescent="0.2">
      <c r="D112" s="5" t="s">
        <v>5959</v>
      </c>
      <c r="E112" s="5" t="s">
        <v>12706</v>
      </c>
      <c r="F112" s="5" t="s">
        <v>11025</v>
      </c>
      <c r="G112" s="6" t="s">
        <v>1709</v>
      </c>
      <c r="H112" s="6" t="s">
        <v>12632</v>
      </c>
      <c r="I112" s="6" t="s">
        <v>1623</v>
      </c>
      <c r="J112" s="6" t="s">
        <v>1623</v>
      </c>
      <c r="P112" s="9"/>
      <c r="Q112" s="11"/>
    </row>
    <row r="113" spans="4:17" x14ac:dyDescent="0.2">
      <c r="D113" s="5" t="s">
        <v>5959</v>
      </c>
      <c r="E113" s="5" t="s">
        <v>12706</v>
      </c>
      <c r="F113" s="5" t="s">
        <v>10765</v>
      </c>
      <c r="G113" s="6" t="s">
        <v>1709</v>
      </c>
      <c r="H113" s="6" t="s">
        <v>8808</v>
      </c>
      <c r="I113" s="6" t="s">
        <v>1675</v>
      </c>
      <c r="J113" s="6" t="s">
        <v>194</v>
      </c>
      <c r="P113" s="9"/>
      <c r="Q113" s="11"/>
    </row>
    <row r="114" spans="4:17" x14ac:dyDescent="0.2">
      <c r="D114" s="5" t="s">
        <v>5959</v>
      </c>
      <c r="E114" s="5" t="s">
        <v>12706</v>
      </c>
      <c r="F114" s="5" t="s">
        <v>14794</v>
      </c>
      <c r="G114" s="6" t="s">
        <v>1709</v>
      </c>
      <c r="H114" s="6" t="s">
        <v>8808</v>
      </c>
      <c r="I114" s="6" t="s">
        <v>1675</v>
      </c>
      <c r="J114" s="6" t="s">
        <v>1675</v>
      </c>
      <c r="P114" s="9"/>
      <c r="Q114" s="11"/>
    </row>
    <row r="115" spans="4:17" x14ac:dyDescent="0.2">
      <c r="D115" s="5" t="s">
        <v>5959</v>
      </c>
      <c r="E115" s="5" t="s">
        <v>12706</v>
      </c>
      <c r="F115" s="5" t="s">
        <v>11957</v>
      </c>
      <c r="G115" s="6" t="s">
        <v>1709</v>
      </c>
      <c r="H115" s="6" t="s">
        <v>8808</v>
      </c>
      <c r="I115" s="6" t="s">
        <v>1675</v>
      </c>
      <c r="J115" s="6" t="s">
        <v>18276</v>
      </c>
      <c r="P115" s="9"/>
      <c r="Q115" s="11"/>
    </row>
    <row r="116" spans="4:17" x14ac:dyDescent="0.2">
      <c r="D116" s="5" t="s">
        <v>5959</v>
      </c>
      <c r="E116" s="5" t="s">
        <v>12706</v>
      </c>
      <c r="F116" s="5" t="s">
        <v>8767</v>
      </c>
      <c r="G116" s="6" t="s">
        <v>1709</v>
      </c>
      <c r="H116" s="6" t="s">
        <v>8808</v>
      </c>
      <c r="I116" s="6" t="s">
        <v>9130</v>
      </c>
      <c r="J116" s="6" t="s">
        <v>8003</v>
      </c>
      <c r="P116" s="9"/>
      <c r="Q116" s="11"/>
    </row>
    <row r="117" spans="4:17" x14ac:dyDescent="0.2">
      <c r="D117" s="5" t="s">
        <v>12508</v>
      </c>
      <c r="E117" s="5" t="s">
        <v>3429</v>
      </c>
      <c r="F117" s="5" t="s">
        <v>15181</v>
      </c>
      <c r="G117" s="6" t="s">
        <v>1709</v>
      </c>
      <c r="H117" s="6" t="s">
        <v>8808</v>
      </c>
      <c r="I117" s="6" t="s">
        <v>9130</v>
      </c>
      <c r="J117" s="6" t="s">
        <v>9130</v>
      </c>
      <c r="P117" s="9"/>
      <c r="Q117" s="11"/>
    </row>
    <row r="118" spans="4:17" x14ac:dyDescent="0.2">
      <c r="D118" s="5" t="s">
        <v>12508</v>
      </c>
      <c r="E118" s="5" t="s">
        <v>3429</v>
      </c>
      <c r="F118" s="5" t="s">
        <v>14588</v>
      </c>
      <c r="G118" s="6" t="s">
        <v>1709</v>
      </c>
      <c r="H118" s="6" t="s">
        <v>8808</v>
      </c>
      <c r="I118" s="6" t="s">
        <v>15234</v>
      </c>
      <c r="J118" s="6" t="s">
        <v>12814</v>
      </c>
      <c r="P118" s="9"/>
      <c r="Q118" s="11"/>
    </row>
    <row r="119" spans="4:17" x14ac:dyDescent="0.2">
      <c r="D119" s="5" t="s">
        <v>12508</v>
      </c>
      <c r="E119" s="5" t="s">
        <v>3429</v>
      </c>
      <c r="F119" s="5" t="s">
        <v>14151</v>
      </c>
      <c r="G119" s="6" t="s">
        <v>1709</v>
      </c>
      <c r="H119" s="6" t="s">
        <v>8808</v>
      </c>
      <c r="I119" s="6" t="s">
        <v>15234</v>
      </c>
      <c r="J119" s="6" t="s">
        <v>2410</v>
      </c>
      <c r="P119" s="9"/>
      <c r="Q119" s="11"/>
    </row>
    <row r="120" spans="4:17" x14ac:dyDescent="0.2">
      <c r="D120" s="5" t="s">
        <v>12508</v>
      </c>
      <c r="E120" s="5" t="s">
        <v>3429</v>
      </c>
      <c r="F120" s="5" t="s">
        <v>10321</v>
      </c>
      <c r="G120" s="6" t="s">
        <v>1709</v>
      </c>
      <c r="H120" s="6" t="s">
        <v>8808</v>
      </c>
      <c r="I120" s="6" t="s">
        <v>15234</v>
      </c>
      <c r="J120" s="6" t="s">
        <v>15234</v>
      </c>
      <c r="P120" s="9"/>
      <c r="Q120" s="11"/>
    </row>
    <row r="121" spans="4:17" x14ac:dyDescent="0.2">
      <c r="D121" s="5" t="s">
        <v>12508</v>
      </c>
      <c r="E121" s="5" t="s">
        <v>3429</v>
      </c>
      <c r="F121" s="5" t="s">
        <v>18263</v>
      </c>
      <c r="G121" s="6" t="s">
        <v>1709</v>
      </c>
      <c r="H121" s="6" t="s">
        <v>8808</v>
      </c>
      <c r="I121" s="6" t="s">
        <v>4315</v>
      </c>
      <c r="J121" s="6" t="s">
        <v>4315</v>
      </c>
      <c r="P121" s="9"/>
      <c r="Q121" s="11"/>
    </row>
    <row r="122" spans="4:17" ht="22.5" x14ac:dyDescent="0.2">
      <c r="D122" s="5" t="s">
        <v>12508</v>
      </c>
      <c r="E122" s="5" t="s">
        <v>3429</v>
      </c>
      <c r="F122" s="5" t="s">
        <v>13828</v>
      </c>
      <c r="G122" s="6" t="s">
        <v>1709</v>
      </c>
      <c r="H122" s="6" t="s">
        <v>8808</v>
      </c>
      <c r="I122" s="6" t="s">
        <v>13557</v>
      </c>
      <c r="J122" s="6" t="s">
        <v>12606</v>
      </c>
      <c r="P122" s="9"/>
      <c r="Q122" s="11"/>
    </row>
    <row r="123" spans="4:17" ht="22.5" x14ac:dyDescent="0.2">
      <c r="D123" s="5" t="s">
        <v>12508</v>
      </c>
      <c r="E123" s="5" t="s">
        <v>2459</v>
      </c>
      <c r="F123" s="5" t="s">
        <v>8752</v>
      </c>
      <c r="G123" s="6" t="s">
        <v>1709</v>
      </c>
      <c r="H123" s="6" t="s">
        <v>8808</v>
      </c>
      <c r="I123" s="6" t="s">
        <v>13557</v>
      </c>
      <c r="J123" s="6" t="s">
        <v>13680</v>
      </c>
      <c r="P123" s="9"/>
      <c r="Q123" s="11"/>
    </row>
    <row r="124" spans="4:17" ht="22.5" x14ac:dyDescent="0.2">
      <c r="D124" s="5" t="s">
        <v>12508</v>
      </c>
      <c r="E124" s="5" t="s">
        <v>2459</v>
      </c>
      <c r="F124" s="5" t="s">
        <v>14612</v>
      </c>
      <c r="G124" s="6" t="s">
        <v>1709</v>
      </c>
      <c r="H124" s="6" t="s">
        <v>8808</v>
      </c>
      <c r="I124" s="6" t="s">
        <v>13557</v>
      </c>
      <c r="J124" s="6" t="s">
        <v>18591</v>
      </c>
      <c r="P124" s="9"/>
      <c r="Q124" s="11"/>
    </row>
    <row r="125" spans="4:17" ht="22.5" x14ac:dyDescent="0.2">
      <c r="D125" s="5" t="s">
        <v>12508</v>
      </c>
      <c r="E125" s="5" t="s">
        <v>2459</v>
      </c>
      <c r="F125" s="5" t="s">
        <v>3654</v>
      </c>
      <c r="G125" s="6" t="s">
        <v>1709</v>
      </c>
      <c r="H125" s="6" t="s">
        <v>8808</v>
      </c>
      <c r="I125" s="6" t="s">
        <v>13557</v>
      </c>
      <c r="J125" s="6" t="s">
        <v>13557</v>
      </c>
      <c r="P125" s="9"/>
      <c r="Q125" s="11"/>
    </row>
    <row r="126" spans="4:17" ht="22.5" x14ac:dyDescent="0.2">
      <c r="D126" s="5" t="s">
        <v>12508</v>
      </c>
      <c r="E126" s="5" t="s">
        <v>2459</v>
      </c>
      <c r="F126" s="5" t="s">
        <v>5788</v>
      </c>
      <c r="G126" s="6" t="s">
        <v>1709</v>
      </c>
      <c r="H126" s="6" t="s">
        <v>8808</v>
      </c>
      <c r="I126" s="6" t="s">
        <v>3718</v>
      </c>
      <c r="J126" s="6" t="s">
        <v>9344</v>
      </c>
      <c r="P126" s="9"/>
      <c r="Q126" s="11"/>
    </row>
    <row r="127" spans="4:17" ht="22.5" x14ac:dyDescent="0.2">
      <c r="D127" s="5" t="s">
        <v>12508</v>
      </c>
      <c r="E127" s="5" t="s">
        <v>2459</v>
      </c>
      <c r="F127" s="5" t="s">
        <v>10698</v>
      </c>
      <c r="G127" s="6" t="s">
        <v>1709</v>
      </c>
      <c r="H127" s="6" t="s">
        <v>8808</v>
      </c>
      <c r="I127" s="6" t="s">
        <v>3718</v>
      </c>
      <c r="J127" s="6" t="s">
        <v>13029</v>
      </c>
      <c r="P127" s="9"/>
      <c r="Q127" s="11"/>
    </row>
    <row r="128" spans="4:17" ht="22.5" x14ac:dyDescent="0.2">
      <c r="D128" s="5" t="s">
        <v>12508</v>
      </c>
      <c r="E128" s="5" t="s">
        <v>2459</v>
      </c>
      <c r="F128" s="5" t="s">
        <v>15718</v>
      </c>
      <c r="G128" s="6" t="s">
        <v>1709</v>
      </c>
      <c r="H128" s="6" t="s">
        <v>8808</v>
      </c>
      <c r="I128" s="6" t="s">
        <v>3718</v>
      </c>
      <c r="J128" s="6" t="s">
        <v>11051</v>
      </c>
      <c r="P128" s="9"/>
      <c r="Q128" s="11"/>
    </row>
    <row r="129" spans="4:17" ht="22.5" x14ac:dyDescent="0.2">
      <c r="D129" s="5" t="s">
        <v>17539</v>
      </c>
      <c r="E129" s="5" t="s">
        <v>7758</v>
      </c>
      <c r="F129" s="5" t="s">
        <v>7758</v>
      </c>
      <c r="G129" s="6" t="s">
        <v>1709</v>
      </c>
      <c r="H129" s="6" t="s">
        <v>8808</v>
      </c>
      <c r="I129" s="6" t="s">
        <v>3718</v>
      </c>
      <c r="J129" s="6" t="s">
        <v>6835</v>
      </c>
      <c r="P129" s="9"/>
      <c r="Q129" s="11"/>
    </row>
    <row r="130" spans="4:17" ht="22.5" x14ac:dyDescent="0.2">
      <c r="D130" s="5" t="s">
        <v>17539</v>
      </c>
      <c r="E130" s="5" t="s">
        <v>7758</v>
      </c>
      <c r="F130" s="5" t="s">
        <v>3618</v>
      </c>
      <c r="G130" s="6" t="s">
        <v>1709</v>
      </c>
      <c r="H130" s="6" t="s">
        <v>8808</v>
      </c>
      <c r="I130" s="6" t="s">
        <v>3718</v>
      </c>
      <c r="J130" s="6" t="s">
        <v>18243</v>
      </c>
      <c r="P130" s="9"/>
      <c r="Q130" s="11"/>
    </row>
    <row r="131" spans="4:17" ht="22.5" x14ac:dyDescent="0.2">
      <c r="D131" s="5" t="s">
        <v>17539</v>
      </c>
      <c r="E131" s="5" t="s">
        <v>7758</v>
      </c>
      <c r="F131" s="5" t="s">
        <v>2679</v>
      </c>
      <c r="G131" s="6" t="s">
        <v>1709</v>
      </c>
      <c r="H131" s="6" t="s">
        <v>8808</v>
      </c>
      <c r="I131" s="6" t="s">
        <v>3718</v>
      </c>
      <c r="J131" s="6" t="s">
        <v>3718</v>
      </c>
      <c r="P131" s="9"/>
      <c r="Q131" s="11"/>
    </row>
    <row r="132" spans="4:17" x14ac:dyDescent="0.2">
      <c r="D132" s="5" t="s">
        <v>17539</v>
      </c>
      <c r="E132" s="5" t="s">
        <v>628</v>
      </c>
      <c r="F132" s="5" t="s">
        <v>12143</v>
      </c>
      <c r="G132" s="6" t="s">
        <v>1709</v>
      </c>
      <c r="H132" s="6" t="s">
        <v>8808</v>
      </c>
      <c r="I132" s="6" t="s">
        <v>14112</v>
      </c>
      <c r="J132" s="6" t="s">
        <v>14611</v>
      </c>
      <c r="P132" s="9"/>
      <c r="Q132" s="11"/>
    </row>
    <row r="133" spans="4:17" x14ac:dyDescent="0.2">
      <c r="D133" s="5" t="s">
        <v>17539</v>
      </c>
      <c r="E133" s="5" t="s">
        <v>628</v>
      </c>
      <c r="F133" s="5" t="s">
        <v>3958</v>
      </c>
      <c r="G133" s="6" t="s">
        <v>1709</v>
      </c>
      <c r="H133" s="6" t="s">
        <v>8808</v>
      </c>
      <c r="I133" s="6" t="s">
        <v>14112</v>
      </c>
      <c r="J133" s="6" t="s">
        <v>14112</v>
      </c>
      <c r="P133" s="9"/>
      <c r="Q133" s="11"/>
    </row>
    <row r="134" spans="4:17" ht="22.5" x14ac:dyDescent="0.2">
      <c r="D134" s="5" t="s">
        <v>17539</v>
      </c>
      <c r="E134" s="5" t="s">
        <v>10725</v>
      </c>
      <c r="F134" s="5" t="s">
        <v>18073</v>
      </c>
      <c r="G134" s="6" t="s">
        <v>1709</v>
      </c>
      <c r="H134" s="6" t="s">
        <v>8808</v>
      </c>
      <c r="I134" s="6" t="s">
        <v>2914</v>
      </c>
      <c r="J134" s="6" t="s">
        <v>2914</v>
      </c>
      <c r="P134" s="9"/>
      <c r="Q134" s="11"/>
    </row>
    <row r="135" spans="4:17" x14ac:dyDescent="0.2">
      <c r="D135" s="5" t="s">
        <v>17539</v>
      </c>
      <c r="E135" s="5" t="s">
        <v>10725</v>
      </c>
      <c r="F135" s="5" t="s">
        <v>17680</v>
      </c>
      <c r="G135" s="6" t="s">
        <v>1709</v>
      </c>
      <c r="H135" s="6" t="s">
        <v>8808</v>
      </c>
      <c r="I135" s="6" t="s">
        <v>9059</v>
      </c>
      <c r="J135" s="6" t="s">
        <v>7714</v>
      </c>
      <c r="P135" s="9"/>
      <c r="Q135" s="11"/>
    </row>
    <row r="136" spans="4:17" x14ac:dyDescent="0.2">
      <c r="D136" s="5" t="s">
        <v>16543</v>
      </c>
      <c r="E136" s="5" t="s">
        <v>9645</v>
      </c>
      <c r="F136" s="5" t="s">
        <v>9645</v>
      </c>
      <c r="G136" s="6" t="s">
        <v>1709</v>
      </c>
      <c r="H136" s="6" t="s">
        <v>8808</v>
      </c>
      <c r="I136" s="6" t="s">
        <v>9059</v>
      </c>
      <c r="J136" s="6" t="s">
        <v>11932</v>
      </c>
      <c r="P136" s="9"/>
      <c r="Q136" s="11"/>
    </row>
    <row r="137" spans="4:17" x14ac:dyDescent="0.2">
      <c r="D137" s="5" t="s">
        <v>16543</v>
      </c>
      <c r="E137" s="5" t="s">
        <v>9645</v>
      </c>
      <c r="F137" s="5" t="s">
        <v>16998</v>
      </c>
      <c r="G137" s="6" t="s">
        <v>1709</v>
      </c>
      <c r="H137" s="6" t="s">
        <v>8808</v>
      </c>
      <c r="I137" s="6" t="s">
        <v>9059</v>
      </c>
      <c r="J137" s="6" t="s">
        <v>9059</v>
      </c>
      <c r="P137" s="9"/>
      <c r="Q137" s="11"/>
    </row>
    <row r="138" spans="4:17" ht="22.5" x14ac:dyDescent="0.2">
      <c r="D138" s="5" t="s">
        <v>16543</v>
      </c>
      <c r="E138" s="5" t="s">
        <v>9645</v>
      </c>
      <c r="F138" s="5" t="s">
        <v>13248</v>
      </c>
      <c r="G138" s="6" t="s">
        <v>8094</v>
      </c>
      <c r="H138" s="6" t="s">
        <v>18173</v>
      </c>
      <c r="I138" s="6" t="s">
        <v>18783</v>
      </c>
      <c r="J138" s="6" t="s">
        <v>18783</v>
      </c>
      <c r="P138" s="9"/>
      <c r="Q138" s="11"/>
    </row>
    <row r="139" spans="4:17" ht="22.5" x14ac:dyDescent="0.2">
      <c r="D139" s="5" t="s">
        <v>16543</v>
      </c>
      <c r="E139" s="5" t="s">
        <v>9645</v>
      </c>
      <c r="F139" s="5" t="s">
        <v>8848</v>
      </c>
      <c r="G139" s="6" t="s">
        <v>8094</v>
      </c>
      <c r="H139" s="6" t="s">
        <v>18173</v>
      </c>
      <c r="I139" s="6" t="s">
        <v>18783</v>
      </c>
      <c r="J139" s="6" t="s">
        <v>479</v>
      </c>
      <c r="P139" s="9"/>
      <c r="Q139" s="11"/>
    </row>
    <row r="140" spans="4:17" ht="22.5" x14ac:dyDescent="0.2">
      <c r="D140" s="5" t="s">
        <v>16543</v>
      </c>
      <c r="E140" s="5" t="s">
        <v>9645</v>
      </c>
      <c r="F140" s="5" t="s">
        <v>11294</v>
      </c>
      <c r="G140" s="6" t="s">
        <v>8094</v>
      </c>
      <c r="H140" s="6" t="s">
        <v>18173</v>
      </c>
      <c r="I140" s="6" t="s">
        <v>18783</v>
      </c>
      <c r="J140" s="6" t="s">
        <v>12663</v>
      </c>
      <c r="P140" s="9"/>
      <c r="Q140" s="11"/>
    </row>
    <row r="141" spans="4:17" ht="22.5" x14ac:dyDescent="0.2">
      <c r="D141" s="5" t="s">
        <v>16543</v>
      </c>
      <c r="E141" s="5" t="s">
        <v>9645</v>
      </c>
      <c r="F141" s="5" t="s">
        <v>17993</v>
      </c>
      <c r="G141" s="6" t="s">
        <v>8094</v>
      </c>
      <c r="H141" s="6" t="s">
        <v>18173</v>
      </c>
      <c r="I141" s="6" t="s">
        <v>5975</v>
      </c>
      <c r="J141" s="6" t="s">
        <v>17484</v>
      </c>
      <c r="P141" s="9"/>
      <c r="Q141" s="11"/>
    </row>
    <row r="142" spans="4:17" ht="22.5" x14ac:dyDescent="0.2">
      <c r="D142" s="5" t="s">
        <v>16543</v>
      </c>
      <c r="E142" s="5" t="s">
        <v>16565</v>
      </c>
      <c r="F142" s="5" t="s">
        <v>3652</v>
      </c>
      <c r="G142" s="6" t="s">
        <v>8094</v>
      </c>
      <c r="H142" s="6" t="s">
        <v>18173</v>
      </c>
      <c r="I142" s="6" t="s">
        <v>5975</v>
      </c>
      <c r="J142" s="6" t="s">
        <v>5975</v>
      </c>
      <c r="P142" s="9"/>
      <c r="Q142" s="11"/>
    </row>
    <row r="143" spans="4:17" ht="22.5" x14ac:dyDescent="0.2">
      <c r="D143" s="5" t="s">
        <v>16543</v>
      </c>
      <c r="E143" s="5" t="s">
        <v>16565</v>
      </c>
      <c r="F143" s="5" t="s">
        <v>18035</v>
      </c>
      <c r="G143" s="6" t="s">
        <v>8094</v>
      </c>
      <c r="H143" s="6" t="s">
        <v>18173</v>
      </c>
      <c r="I143" s="6" t="s">
        <v>5975</v>
      </c>
      <c r="J143" s="6" t="s">
        <v>2917</v>
      </c>
      <c r="P143" s="9"/>
      <c r="Q143" s="11"/>
    </row>
    <row r="144" spans="4:17" ht="22.5" x14ac:dyDescent="0.2">
      <c r="D144" s="5" t="s">
        <v>16543</v>
      </c>
      <c r="E144" s="5" t="s">
        <v>16565</v>
      </c>
      <c r="F144" s="5" t="s">
        <v>3227</v>
      </c>
      <c r="G144" s="6" t="s">
        <v>8094</v>
      </c>
      <c r="H144" s="6" t="s">
        <v>18173</v>
      </c>
      <c r="I144" s="6" t="s">
        <v>18434</v>
      </c>
      <c r="J144" s="6" t="s">
        <v>18434</v>
      </c>
      <c r="P144" s="9"/>
      <c r="Q144" s="11"/>
    </row>
    <row r="145" spans="4:17" ht="22.5" x14ac:dyDescent="0.2">
      <c r="D145" s="5" t="s">
        <v>16543</v>
      </c>
      <c r="E145" s="5" t="s">
        <v>8705</v>
      </c>
      <c r="F145" s="5" t="s">
        <v>8705</v>
      </c>
      <c r="G145" s="6" t="s">
        <v>8094</v>
      </c>
      <c r="H145" s="6" t="s">
        <v>18173</v>
      </c>
      <c r="I145" s="6" t="s">
        <v>18434</v>
      </c>
      <c r="J145" s="6" t="s">
        <v>14384</v>
      </c>
      <c r="P145" s="9"/>
      <c r="Q145" s="11"/>
    </row>
    <row r="146" spans="4:17" ht="22.5" x14ac:dyDescent="0.2">
      <c r="D146" s="5" t="s">
        <v>16543</v>
      </c>
      <c r="E146" s="5" t="s">
        <v>8705</v>
      </c>
      <c r="F146" s="5" t="s">
        <v>7216</v>
      </c>
      <c r="G146" s="6" t="s">
        <v>8094</v>
      </c>
      <c r="H146" s="6" t="s">
        <v>18173</v>
      </c>
      <c r="I146" s="6" t="s">
        <v>1154</v>
      </c>
      <c r="J146" s="6" t="s">
        <v>9483</v>
      </c>
      <c r="P146" s="9"/>
      <c r="Q146" s="11"/>
    </row>
    <row r="147" spans="4:17" ht="22.5" x14ac:dyDescent="0.2">
      <c r="D147" s="5" t="s">
        <v>16543</v>
      </c>
      <c r="E147" s="5" t="s">
        <v>8705</v>
      </c>
      <c r="F147" s="5" t="s">
        <v>15468</v>
      </c>
      <c r="G147" s="6" t="s">
        <v>8094</v>
      </c>
      <c r="H147" s="6" t="s">
        <v>18173</v>
      </c>
      <c r="I147" s="6" t="s">
        <v>1154</v>
      </c>
      <c r="J147" s="6" t="s">
        <v>1154</v>
      </c>
      <c r="P147" s="9"/>
      <c r="Q147" s="11"/>
    </row>
    <row r="148" spans="4:17" ht="22.5" x14ac:dyDescent="0.2">
      <c r="D148" s="5" t="s">
        <v>16543</v>
      </c>
      <c r="E148" s="5" t="s">
        <v>8705</v>
      </c>
      <c r="F148" s="5" t="s">
        <v>4525</v>
      </c>
      <c r="G148" s="6" t="s">
        <v>8094</v>
      </c>
      <c r="H148" s="6" t="s">
        <v>18173</v>
      </c>
      <c r="I148" s="6" t="s">
        <v>1154</v>
      </c>
      <c r="J148" s="6" t="s">
        <v>16391</v>
      </c>
      <c r="P148" s="9"/>
      <c r="Q148" s="11"/>
    </row>
    <row r="149" spans="4:17" x14ac:dyDescent="0.2">
      <c r="D149" s="5" t="s">
        <v>16543</v>
      </c>
      <c r="E149" s="5" t="s">
        <v>8705</v>
      </c>
      <c r="F149" s="5" t="s">
        <v>17689</v>
      </c>
      <c r="G149" s="6" t="s">
        <v>8094</v>
      </c>
      <c r="H149" s="6" t="s">
        <v>2599</v>
      </c>
      <c r="I149" s="6" t="s">
        <v>12131</v>
      </c>
      <c r="J149" s="6" t="s">
        <v>12410</v>
      </c>
      <c r="P149" s="9"/>
      <c r="Q149" s="11"/>
    </row>
    <row r="150" spans="4:17" x14ac:dyDescent="0.2">
      <c r="D150" s="5" t="s">
        <v>3080</v>
      </c>
      <c r="E150" s="5" t="s">
        <v>11113</v>
      </c>
      <c r="F150" s="5" t="s">
        <v>11113</v>
      </c>
      <c r="G150" s="6" t="s">
        <v>8094</v>
      </c>
      <c r="H150" s="6" t="s">
        <v>2599</v>
      </c>
      <c r="I150" s="6" t="s">
        <v>12131</v>
      </c>
      <c r="J150" s="6" t="s">
        <v>12131</v>
      </c>
      <c r="P150" s="9"/>
      <c r="Q150" s="11"/>
    </row>
    <row r="151" spans="4:17" x14ac:dyDescent="0.2">
      <c r="D151" s="5" t="s">
        <v>3080</v>
      </c>
      <c r="E151" s="5" t="s">
        <v>14450</v>
      </c>
      <c r="F151" s="5" t="s">
        <v>4622</v>
      </c>
      <c r="G151" s="6" t="s">
        <v>8094</v>
      </c>
      <c r="H151" s="6" t="s">
        <v>2599</v>
      </c>
      <c r="I151" s="6" t="s">
        <v>12131</v>
      </c>
      <c r="J151" s="6" t="s">
        <v>8987</v>
      </c>
      <c r="P151" s="9"/>
      <c r="Q151" s="11"/>
    </row>
    <row r="152" spans="4:17" x14ac:dyDescent="0.2">
      <c r="D152" s="5" t="s">
        <v>3080</v>
      </c>
      <c r="E152" s="5" t="s">
        <v>14450</v>
      </c>
      <c r="F152" s="5" t="s">
        <v>4637</v>
      </c>
      <c r="G152" s="6" t="s">
        <v>8094</v>
      </c>
      <c r="H152" s="6" t="s">
        <v>2599</v>
      </c>
      <c r="I152" s="6" t="s">
        <v>12131</v>
      </c>
      <c r="J152" s="6" t="s">
        <v>9852</v>
      </c>
      <c r="P152" s="9"/>
      <c r="Q152" s="11"/>
    </row>
    <row r="153" spans="4:17" x14ac:dyDescent="0.2">
      <c r="D153" s="5" t="s">
        <v>3080</v>
      </c>
      <c r="E153" s="5" t="s">
        <v>14450</v>
      </c>
      <c r="F153" s="5" t="s">
        <v>6000</v>
      </c>
      <c r="G153" s="6" t="s">
        <v>8094</v>
      </c>
      <c r="H153" s="6" t="s">
        <v>2599</v>
      </c>
      <c r="I153" s="6" t="s">
        <v>12131</v>
      </c>
      <c r="J153" s="6" t="s">
        <v>6565</v>
      </c>
      <c r="P153" s="9"/>
      <c r="Q153" s="11"/>
    </row>
    <row r="154" spans="4:17" x14ac:dyDescent="0.2">
      <c r="D154" s="5" t="s">
        <v>3080</v>
      </c>
      <c r="E154" s="5" t="s">
        <v>14450</v>
      </c>
      <c r="F154" s="5" t="s">
        <v>5996</v>
      </c>
      <c r="G154" s="6" t="s">
        <v>8094</v>
      </c>
      <c r="H154" s="6" t="s">
        <v>2599</v>
      </c>
      <c r="I154" s="6" t="s">
        <v>12131</v>
      </c>
      <c r="J154" s="6" t="s">
        <v>12388</v>
      </c>
      <c r="P154" s="9"/>
      <c r="Q154" s="11"/>
    </row>
    <row r="155" spans="4:17" x14ac:dyDescent="0.2">
      <c r="D155" s="5" t="s">
        <v>3080</v>
      </c>
      <c r="E155" s="5" t="s">
        <v>14450</v>
      </c>
      <c r="F155" s="5" t="s">
        <v>4764</v>
      </c>
      <c r="G155" s="6" t="s">
        <v>8094</v>
      </c>
      <c r="H155" s="6" t="s">
        <v>2599</v>
      </c>
      <c r="I155" s="6" t="s">
        <v>5830</v>
      </c>
      <c r="J155" s="6" t="s">
        <v>5830</v>
      </c>
      <c r="P155" s="9"/>
      <c r="Q155" s="11"/>
    </row>
    <row r="156" spans="4:17" x14ac:dyDescent="0.2">
      <c r="D156" s="5" t="s">
        <v>3080</v>
      </c>
      <c r="E156" s="5" t="s">
        <v>14450</v>
      </c>
      <c r="F156" s="5" t="s">
        <v>14366</v>
      </c>
      <c r="G156" s="6" t="s">
        <v>8094</v>
      </c>
      <c r="H156" s="6" t="s">
        <v>2599</v>
      </c>
      <c r="I156" s="6" t="s">
        <v>10376</v>
      </c>
      <c r="J156" s="6" t="s">
        <v>5357</v>
      </c>
      <c r="P156" s="9"/>
      <c r="Q156" s="11"/>
    </row>
    <row r="157" spans="4:17" x14ac:dyDescent="0.2">
      <c r="D157" s="5" t="s">
        <v>3080</v>
      </c>
      <c r="E157" s="5" t="s">
        <v>14450</v>
      </c>
      <c r="F157" s="5" t="s">
        <v>11468</v>
      </c>
      <c r="G157" s="6" t="s">
        <v>8094</v>
      </c>
      <c r="H157" s="6" t="s">
        <v>2599</v>
      </c>
      <c r="I157" s="6" t="s">
        <v>10376</v>
      </c>
      <c r="J157" s="6" t="s">
        <v>10376</v>
      </c>
      <c r="P157" s="9"/>
      <c r="Q157" s="11"/>
    </row>
    <row r="158" spans="4:17" x14ac:dyDescent="0.2">
      <c r="G158" s="6" t="s">
        <v>8094</v>
      </c>
      <c r="H158" s="6" t="s">
        <v>2599</v>
      </c>
      <c r="I158" s="6" t="s">
        <v>10376</v>
      </c>
      <c r="J158" s="6" t="s">
        <v>14616</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2211</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4092</v>
      </c>
      <c r="P164" s="9"/>
      <c r="Q164" s="11"/>
    </row>
    <row r="165" spans="7:17" ht="22.5" x14ac:dyDescent="0.2">
      <c r="G165" s="6" t="s">
        <v>8094</v>
      </c>
      <c r="H165" s="6" t="s">
        <v>5890</v>
      </c>
      <c r="I165" s="6" t="s">
        <v>1828</v>
      </c>
      <c r="J165" s="6" t="s">
        <v>14736</v>
      </c>
      <c r="P165" s="9"/>
      <c r="Q165" s="11"/>
    </row>
    <row r="166" spans="7:17" ht="22.5" x14ac:dyDescent="0.2">
      <c r="G166" s="6" t="s">
        <v>8094</v>
      </c>
      <c r="H166" s="6" t="s">
        <v>5890</v>
      </c>
      <c r="I166" s="6" t="s">
        <v>9710</v>
      </c>
      <c r="J166" s="6" t="s">
        <v>9710</v>
      </c>
      <c r="P166" s="9"/>
      <c r="Q166" s="11"/>
    </row>
    <row r="167" spans="7:17" ht="22.5" x14ac:dyDescent="0.2">
      <c r="G167" s="6" t="s">
        <v>8094</v>
      </c>
      <c r="H167" s="6" t="s">
        <v>5890</v>
      </c>
      <c r="I167" s="6" t="s">
        <v>13953</v>
      </c>
      <c r="J167" s="6" t="s">
        <v>9457</v>
      </c>
      <c r="P167" s="9"/>
      <c r="Q167" s="11"/>
    </row>
    <row r="168" spans="7:17" ht="22.5" x14ac:dyDescent="0.2">
      <c r="G168" s="6" t="s">
        <v>8094</v>
      </c>
      <c r="H168" s="6" t="s">
        <v>5890</v>
      </c>
      <c r="I168" s="6" t="s">
        <v>13953</v>
      </c>
      <c r="J168" s="6" t="s">
        <v>14552</v>
      </c>
      <c r="P168" s="9"/>
      <c r="Q168" s="11"/>
    </row>
    <row r="169" spans="7:17" ht="22.5" x14ac:dyDescent="0.2">
      <c r="G169" s="6" t="s">
        <v>8094</v>
      </c>
      <c r="H169" s="6" t="s">
        <v>5890</v>
      </c>
      <c r="I169" s="6" t="s">
        <v>13953</v>
      </c>
      <c r="J169" s="6" t="s">
        <v>7345</v>
      </c>
      <c r="P169" s="9"/>
      <c r="Q169" s="11"/>
    </row>
    <row r="170" spans="7:17" ht="22.5" x14ac:dyDescent="0.2">
      <c r="G170" s="6" t="s">
        <v>8094</v>
      </c>
      <c r="H170" s="6" t="s">
        <v>5890</v>
      </c>
      <c r="I170" s="6" t="s">
        <v>13953</v>
      </c>
      <c r="J170" s="6" t="s">
        <v>13953</v>
      </c>
      <c r="P170" s="9"/>
      <c r="Q170" s="11"/>
    </row>
    <row r="171" spans="7:17" x14ac:dyDescent="0.2">
      <c r="G171" s="6" t="s">
        <v>12508</v>
      </c>
      <c r="H171" s="6" t="s">
        <v>2459</v>
      </c>
      <c r="I171" s="6" t="s">
        <v>14612</v>
      </c>
      <c r="J171" s="6" t="s">
        <v>14612</v>
      </c>
      <c r="P171" s="9"/>
      <c r="Q171" s="11"/>
    </row>
    <row r="172" spans="7:17" x14ac:dyDescent="0.2">
      <c r="G172" s="6" t="s">
        <v>12508</v>
      </c>
      <c r="H172" s="6" t="s">
        <v>2459</v>
      </c>
      <c r="I172" s="6" t="s">
        <v>14612</v>
      </c>
      <c r="J172" s="6" t="s">
        <v>6070</v>
      </c>
      <c r="P172" s="9"/>
      <c r="Q172" s="11"/>
    </row>
    <row r="173" spans="7:17" x14ac:dyDescent="0.2">
      <c r="G173" s="6" t="s">
        <v>12508</v>
      </c>
      <c r="H173" s="6" t="s">
        <v>2459</v>
      </c>
      <c r="I173" s="6" t="s">
        <v>14612</v>
      </c>
      <c r="J173" s="6" t="s">
        <v>5278</v>
      </c>
      <c r="P173" s="9"/>
      <c r="Q173" s="11"/>
    </row>
    <row r="174" spans="7:17" x14ac:dyDescent="0.2">
      <c r="G174" s="6" t="s">
        <v>12508</v>
      </c>
      <c r="H174" s="6" t="s">
        <v>2459</v>
      </c>
      <c r="I174" s="6" t="s">
        <v>8752</v>
      </c>
      <c r="J174" s="6" t="s">
        <v>8752</v>
      </c>
      <c r="P174" s="9"/>
      <c r="Q174" s="11"/>
    </row>
    <row r="175" spans="7:17" x14ac:dyDescent="0.2">
      <c r="G175" s="6" t="s">
        <v>12508</v>
      </c>
      <c r="H175" s="6" t="s">
        <v>2459</v>
      </c>
      <c r="I175" s="6" t="s">
        <v>8752</v>
      </c>
      <c r="J175" s="6" t="s">
        <v>9295</v>
      </c>
      <c r="P175" s="9"/>
      <c r="Q175" s="11"/>
    </row>
    <row r="176" spans="7:17" x14ac:dyDescent="0.2">
      <c r="G176" s="6" t="s">
        <v>12508</v>
      </c>
      <c r="H176" s="6" t="s">
        <v>2459</v>
      </c>
      <c r="I176" s="6" t="s">
        <v>8752</v>
      </c>
      <c r="J176" s="6" t="s">
        <v>9566</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4402</v>
      </c>
      <c r="P178" s="9"/>
      <c r="Q178" s="11"/>
    </row>
    <row r="179" spans="7:17" x14ac:dyDescent="0.2">
      <c r="G179" s="6" t="s">
        <v>12508</v>
      </c>
      <c r="H179" s="6" t="s">
        <v>2459</v>
      </c>
      <c r="I179" s="6" t="s">
        <v>5788</v>
      </c>
      <c r="J179" s="6" t="s">
        <v>5788</v>
      </c>
      <c r="P179" s="9"/>
      <c r="Q179" s="11"/>
    </row>
    <row r="180" spans="7:17" x14ac:dyDescent="0.2">
      <c r="G180" s="6" t="s">
        <v>12508</v>
      </c>
      <c r="H180" s="6" t="s">
        <v>2459</v>
      </c>
      <c r="I180" s="6" t="s">
        <v>5788</v>
      </c>
      <c r="J180" s="6" t="s">
        <v>11255</v>
      </c>
      <c r="P180" s="9"/>
      <c r="Q180" s="11"/>
    </row>
    <row r="181" spans="7:17" x14ac:dyDescent="0.2">
      <c r="G181" s="6" t="s">
        <v>12508</v>
      </c>
      <c r="H181" s="6" t="s">
        <v>2459</v>
      </c>
      <c r="I181" s="6" t="s">
        <v>15718</v>
      </c>
      <c r="J181" s="6" t="s">
        <v>15718</v>
      </c>
      <c r="P181" s="9"/>
      <c r="Q181" s="11"/>
    </row>
    <row r="182" spans="7:17" x14ac:dyDescent="0.2">
      <c r="G182" s="6" t="s">
        <v>12508</v>
      </c>
      <c r="H182" s="6" t="s">
        <v>2459</v>
      </c>
      <c r="I182" s="6" t="s">
        <v>10698</v>
      </c>
      <c r="J182" s="6" t="s">
        <v>10698</v>
      </c>
      <c r="P182" s="9"/>
      <c r="Q182" s="11"/>
    </row>
    <row r="183" spans="7:17" x14ac:dyDescent="0.2">
      <c r="G183" s="6" t="s">
        <v>12508</v>
      </c>
      <c r="H183" s="6" t="s">
        <v>2459</v>
      </c>
      <c r="I183" s="6" t="s">
        <v>10698</v>
      </c>
      <c r="J183" s="6" t="s">
        <v>2301</v>
      </c>
      <c r="P183" s="9"/>
      <c r="Q183" s="11"/>
    </row>
    <row r="184" spans="7:17" x14ac:dyDescent="0.2">
      <c r="G184" s="6" t="s">
        <v>12508</v>
      </c>
      <c r="H184" s="6" t="s">
        <v>3429</v>
      </c>
      <c r="I184" s="6" t="s">
        <v>14588</v>
      </c>
      <c r="J184" s="6" t="s">
        <v>16148</v>
      </c>
      <c r="P184" s="9"/>
      <c r="Q184" s="11"/>
    </row>
    <row r="185" spans="7:17" x14ac:dyDescent="0.2">
      <c r="G185" s="6" t="s">
        <v>12508</v>
      </c>
      <c r="H185" s="6" t="s">
        <v>3429</v>
      </c>
      <c r="I185" s="6" t="s">
        <v>14588</v>
      </c>
      <c r="J185" s="6" t="s">
        <v>14588</v>
      </c>
      <c r="P185" s="9"/>
      <c r="Q185" s="11"/>
    </row>
    <row r="186" spans="7:17" x14ac:dyDescent="0.2">
      <c r="G186" s="6" t="s">
        <v>12508</v>
      </c>
      <c r="H186" s="6" t="s">
        <v>3429</v>
      </c>
      <c r="I186" s="6" t="s">
        <v>14588</v>
      </c>
      <c r="J186" s="6" t="s">
        <v>10647</v>
      </c>
      <c r="P186" s="9"/>
      <c r="Q186" s="11"/>
    </row>
    <row r="187" spans="7:17" x14ac:dyDescent="0.2">
      <c r="G187" s="6" t="s">
        <v>12508</v>
      </c>
      <c r="H187" s="6" t="s">
        <v>3429</v>
      </c>
      <c r="I187" s="6" t="s">
        <v>14151</v>
      </c>
      <c r="J187" s="6" t="s">
        <v>9579</v>
      </c>
    </row>
    <row r="188" spans="7:17" x14ac:dyDescent="0.2">
      <c r="G188" s="6" t="s">
        <v>12508</v>
      </c>
      <c r="H188" s="6" t="s">
        <v>3429</v>
      </c>
      <c r="I188" s="6" t="s">
        <v>14151</v>
      </c>
      <c r="J188" s="6" t="s">
        <v>14151</v>
      </c>
    </row>
    <row r="189" spans="7:17" x14ac:dyDescent="0.2">
      <c r="G189" s="6" t="s">
        <v>12508</v>
      </c>
      <c r="H189" s="6" t="s">
        <v>3429</v>
      </c>
      <c r="I189" s="6" t="s">
        <v>14151</v>
      </c>
      <c r="J189" s="6" t="s">
        <v>9035</v>
      </c>
    </row>
    <row r="190" spans="7:17" x14ac:dyDescent="0.2">
      <c r="G190" s="6" t="s">
        <v>12508</v>
      </c>
      <c r="H190" s="6" t="s">
        <v>3429</v>
      </c>
      <c r="I190" s="6" t="s">
        <v>10321</v>
      </c>
      <c r="J190" s="6" t="s">
        <v>11077</v>
      </c>
    </row>
    <row r="191" spans="7:17" x14ac:dyDescent="0.2">
      <c r="G191" s="6" t="s">
        <v>12508</v>
      </c>
      <c r="H191" s="6" t="s">
        <v>3429</v>
      </c>
      <c r="I191" s="6" t="s">
        <v>10321</v>
      </c>
      <c r="J191" s="6" t="s">
        <v>10321</v>
      </c>
    </row>
    <row r="192" spans="7:17" ht="22.5" x14ac:dyDescent="0.2">
      <c r="G192" s="6" t="s">
        <v>12508</v>
      </c>
      <c r="H192" s="6" t="s">
        <v>3429</v>
      </c>
      <c r="I192" s="6" t="s">
        <v>18263</v>
      </c>
      <c r="J192" s="6" t="s">
        <v>2110</v>
      </c>
    </row>
    <row r="193" spans="7:10" ht="22.5" x14ac:dyDescent="0.2">
      <c r="G193" s="6" t="s">
        <v>12508</v>
      </c>
      <c r="H193" s="6" t="s">
        <v>3429</v>
      </c>
      <c r="I193" s="6" t="s">
        <v>18263</v>
      </c>
      <c r="J193" s="6" t="s">
        <v>18263</v>
      </c>
    </row>
    <row r="194" spans="7:10" ht="22.5" x14ac:dyDescent="0.2">
      <c r="G194" s="6" t="s">
        <v>12508</v>
      </c>
      <c r="H194" s="6" t="s">
        <v>3429</v>
      </c>
      <c r="I194" s="6" t="s">
        <v>18263</v>
      </c>
      <c r="J194" s="6" t="s">
        <v>7647</v>
      </c>
    </row>
    <row r="195" spans="7:10" ht="22.5" x14ac:dyDescent="0.2">
      <c r="G195" s="6" t="s">
        <v>12508</v>
      </c>
      <c r="H195" s="6" t="s">
        <v>3429</v>
      </c>
      <c r="I195" s="6" t="s">
        <v>15181</v>
      </c>
      <c r="J195" s="6" t="s">
        <v>3697</v>
      </c>
    </row>
    <row r="196" spans="7:10" ht="22.5" x14ac:dyDescent="0.2">
      <c r="G196" s="6" t="s">
        <v>12508</v>
      </c>
      <c r="H196" s="6" t="s">
        <v>3429</v>
      </c>
      <c r="I196" s="6" t="s">
        <v>15181</v>
      </c>
      <c r="J196" s="6" t="s">
        <v>4402</v>
      </c>
    </row>
    <row r="197" spans="7:10" ht="22.5" x14ac:dyDescent="0.2">
      <c r="G197" s="6" t="s">
        <v>12508</v>
      </c>
      <c r="H197" s="6" t="s">
        <v>3429</v>
      </c>
      <c r="I197" s="6" t="s">
        <v>15181</v>
      </c>
      <c r="J197" s="6" t="s">
        <v>13887</v>
      </c>
    </row>
    <row r="198" spans="7:10" ht="22.5" x14ac:dyDescent="0.2">
      <c r="G198" s="6" t="s">
        <v>12508</v>
      </c>
      <c r="H198" s="6" t="s">
        <v>3429</v>
      </c>
      <c r="I198" s="6" t="s">
        <v>15181</v>
      </c>
      <c r="J198" s="6" t="s">
        <v>4716</v>
      </c>
    </row>
    <row r="199" spans="7:10" ht="22.5" x14ac:dyDescent="0.2">
      <c r="G199" s="6" t="s">
        <v>12508</v>
      </c>
      <c r="H199" s="6" t="s">
        <v>3429</v>
      </c>
      <c r="I199" s="6" t="s">
        <v>15181</v>
      </c>
      <c r="J199" s="6" t="s">
        <v>9209</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18632</v>
      </c>
    </row>
    <row r="203" spans="7:10" ht="22.5" x14ac:dyDescent="0.2">
      <c r="G203" s="6" t="s">
        <v>12508</v>
      </c>
      <c r="H203" s="6" t="s">
        <v>3429</v>
      </c>
      <c r="I203" s="6" t="s">
        <v>15181</v>
      </c>
      <c r="J203" s="6" t="s">
        <v>10597</v>
      </c>
    </row>
    <row r="204" spans="7:10" ht="22.5" x14ac:dyDescent="0.2">
      <c r="G204" s="6" t="s">
        <v>12508</v>
      </c>
      <c r="H204" s="6" t="s">
        <v>3429</v>
      </c>
      <c r="I204" s="6" t="s">
        <v>15181</v>
      </c>
      <c r="J204" s="6" t="s">
        <v>15557</v>
      </c>
    </row>
    <row r="205" spans="7:10" ht="22.5" x14ac:dyDescent="0.2">
      <c r="G205" s="6" t="s">
        <v>12508</v>
      </c>
      <c r="H205" s="6" t="s">
        <v>3429</v>
      </c>
      <c r="I205" s="6" t="s">
        <v>15181</v>
      </c>
      <c r="J205" s="6" t="s">
        <v>15181</v>
      </c>
    </row>
    <row r="206" spans="7:10" x14ac:dyDescent="0.2">
      <c r="G206" s="6" t="s">
        <v>12508</v>
      </c>
      <c r="H206" s="6" t="s">
        <v>3429</v>
      </c>
      <c r="I206" s="6" t="s">
        <v>13828</v>
      </c>
      <c r="J206" s="6" t="s">
        <v>12376</v>
      </c>
    </row>
    <row r="207" spans="7:10" x14ac:dyDescent="0.2">
      <c r="G207" s="6" t="s">
        <v>12508</v>
      </c>
      <c r="H207" s="6" t="s">
        <v>3429</v>
      </c>
      <c r="I207" s="6" t="s">
        <v>13828</v>
      </c>
      <c r="J207" s="6" t="s">
        <v>13828</v>
      </c>
    </row>
    <row r="208" spans="7:10" x14ac:dyDescent="0.2">
      <c r="G208" s="6" t="s">
        <v>5959</v>
      </c>
      <c r="H208" s="6" t="s">
        <v>5615</v>
      </c>
      <c r="I208" s="6" t="s">
        <v>14257</v>
      </c>
      <c r="J208" s="6" t="s">
        <v>9264</v>
      </c>
    </row>
    <row r="209" spans="7:10" x14ac:dyDescent="0.2">
      <c r="G209" s="6" t="s">
        <v>5959</v>
      </c>
      <c r="H209" s="6" t="s">
        <v>5615</v>
      </c>
      <c r="I209" s="6" t="s">
        <v>14257</v>
      </c>
      <c r="J209" s="6" t="s">
        <v>14257</v>
      </c>
    </row>
    <row r="210" spans="7:10" x14ac:dyDescent="0.2">
      <c r="G210" s="6" t="s">
        <v>5959</v>
      </c>
      <c r="H210" s="6" t="s">
        <v>5615</v>
      </c>
      <c r="I210" s="6" t="s">
        <v>7320</v>
      </c>
      <c r="J210" s="6" t="s">
        <v>15873</v>
      </c>
    </row>
    <row r="211" spans="7:10" x14ac:dyDescent="0.2">
      <c r="G211" s="6" t="s">
        <v>5959</v>
      </c>
      <c r="H211" s="6" t="s">
        <v>5615</v>
      </c>
      <c r="I211" s="6" t="s">
        <v>7320</v>
      </c>
      <c r="J211" s="6" t="s">
        <v>7320</v>
      </c>
    </row>
    <row r="212" spans="7:10" x14ac:dyDescent="0.2">
      <c r="G212" s="6" t="s">
        <v>5959</v>
      </c>
      <c r="H212" s="6" t="s">
        <v>5615</v>
      </c>
      <c r="I212" s="6" t="s">
        <v>12133</v>
      </c>
      <c r="J212" s="6" t="s">
        <v>17109</v>
      </c>
    </row>
    <row r="213" spans="7:10" x14ac:dyDescent="0.2">
      <c r="G213" s="6" t="s">
        <v>5959</v>
      </c>
      <c r="H213" s="6" t="s">
        <v>5615</v>
      </c>
      <c r="I213" s="6" t="s">
        <v>12133</v>
      </c>
      <c r="J213" s="6" t="s">
        <v>12133</v>
      </c>
    </row>
    <row r="214" spans="7:10" x14ac:dyDescent="0.2">
      <c r="G214" s="6" t="s">
        <v>5959</v>
      </c>
      <c r="H214" s="6" t="s">
        <v>5615</v>
      </c>
      <c r="I214" s="6" t="s">
        <v>5657</v>
      </c>
      <c r="J214" s="6" t="s">
        <v>7557</v>
      </c>
    </row>
    <row r="215" spans="7:10" x14ac:dyDescent="0.2">
      <c r="G215" s="6" t="s">
        <v>5959</v>
      </c>
      <c r="H215" s="6" t="s">
        <v>5615</v>
      </c>
      <c r="I215" s="6" t="s">
        <v>5657</v>
      </c>
      <c r="J215" s="6" t="s">
        <v>17740</v>
      </c>
    </row>
    <row r="216" spans="7:10" x14ac:dyDescent="0.2">
      <c r="G216" s="6" t="s">
        <v>5959</v>
      </c>
      <c r="H216" s="6" t="s">
        <v>5615</v>
      </c>
      <c r="I216" s="6" t="s">
        <v>5657</v>
      </c>
      <c r="J216" s="6" t="s">
        <v>14283</v>
      </c>
    </row>
    <row r="217" spans="7:10" x14ac:dyDescent="0.2">
      <c r="G217" s="6" t="s">
        <v>5959</v>
      </c>
      <c r="H217" s="6" t="s">
        <v>5615</v>
      </c>
      <c r="I217" s="6" t="s">
        <v>5657</v>
      </c>
      <c r="J217" s="6" t="s">
        <v>10313</v>
      </c>
    </row>
    <row r="218" spans="7:10" x14ac:dyDescent="0.2">
      <c r="G218" s="6" t="s">
        <v>5959</v>
      </c>
      <c r="H218" s="6" t="s">
        <v>5615</v>
      </c>
      <c r="I218" s="6" t="s">
        <v>5657</v>
      </c>
      <c r="J218" s="6" t="s">
        <v>878</v>
      </c>
    </row>
    <row r="219" spans="7:10" x14ac:dyDescent="0.2">
      <c r="G219" s="6" t="s">
        <v>5959</v>
      </c>
      <c r="H219" s="6" t="s">
        <v>5615</v>
      </c>
      <c r="I219" s="6" t="s">
        <v>5657</v>
      </c>
      <c r="J219" s="6" t="s">
        <v>5657</v>
      </c>
    </row>
    <row r="220" spans="7:10" x14ac:dyDescent="0.2">
      <c r="G220" s="6" t="s">
        <v>5959</v>
      </c>
      <c r="H220" s="6" t="s">
        <v>5615</v>
      </c>
      <c r="I220" s="6" t="s">
        <v>5657</v>
      </c>
      <c r="J220" s="6" t="s">
        <v>9131</v>
      </c>
    </row>
    <row r="221" spans="7:10" x14ac:dyDescent="0.2">
      <c r="G221" s="6" t="s">
        <v>5959</v>
      </c>
      <c r="H221" s="6" t="s">
        <v>5615</v>
      </c>
      <c r="I221" s="6" t="s">
        <v>13098</v>
      </c>
      <c r="J221" s="6" t="s">
        <v>13098</v>
      </c>
    </row>
    <row r="222" spans="7:10" x14ac:dyDescent="0.2">
      <c r="G222" s="6" t="s">
        <v>5959</v>
      </c>
      <c r="H222" s="6" t="s">
        <v>2698</v>
      </c>
      <c r="I222" s="6" t="s">
        <v>7100</v>
      </c>
      <c r="J222" s="6" t="s">
        <v>7100</v>
      </c>
    </row>
    <row r="223" spans="7:10" x14ac:dyDescent="0.2">
      <c r="G223" s="6" t="s">
        <v>5959</v>
      </c>
      <c r="H223" s="6" t="s">
        <v>2698</v>
      </c>
      <c r="I223" s="6" t="s">
        <v>10381</v>
      </c>
      <c r="J223" s="6" t="s">
        <v>10381</v>
      </c>
    </row>
    <row r="224" spans="7:10" x14ac:dyDescent="0.2">
      <c r="G224" s="6" t="s">
        <v>5959</v>
      </c>
      <c r="H224" s="6" t="s">
        <v>2698</v>
      </c>
      <c r="I224" s="6" t="s">
        <v>15448</v>
      </c>
      <c r="J224" s="6" t="s">
        <v>11214</v>
      </c>
    </row>
    <row r="225" spans="7:10" x14ac:dyDescent="0.2">
      <c r="G225" s="6" t="s">
        <v>5959</v>
      </c>
      <c r="H225" s="6" t="s">
        <v>2698</v>
      </c>
      <c r="I225" s="6" t="s">
        <v>15448</v>
      </c>
      <c r="J225" s="6" t="s">
        <v>15448</v>
      </c>
    </row>
    <row r="226" spans="7:10" x14ac:dyDescent="0.2">
      <c r="G226" s="6" t="s">
        <v>5959</v>
      </c>
      <c r="H226" s="6" t="s">
        <v>2698</v>
      </c>
      <c r="I226" s="6" t="s">
        <v>10075</v>
      </c>
      <c r="J226" s="6" t="s">
        <v>10075</v>
      </c>
    </row>
    <row r="227" spans="7:10" x14ac:dyDescent="0.2">
      <c r="G227" s="6" t="s">
        <v>5959</v>
      </c>
      <c r="H227" s="6" t="s">
        <v>2698</v>
      </c>
      <c r="I227" s="6" t="s">
        <v>10075</v>
      </c>
      <c r="J227" s="6" t="s">
        <v>663</v>
      </c>
    </row>
    <row r="228" spans="7:10" x14ac:dyDescent="0.2">
      <c r="G228" s="6" t="s">
        <v>5959</v>
      </c>
      <c r="H228" s="6" t="s">
        <v>2698</v>
      </c>
      <c r="I228" s="6" t="s">
        <v>5543</v>
      </c>
      <c r="J228" s="6" t="s">
        <v>5543</v>
      </c>
    </row>
    <row r="229" spans="7:10" x14ac:dyDescent="0.2">
      <c r="G229" s="6" t="s">
        <v>5959</v>
      </c>
      <c r="H229" s="6" t="s">
        <v>2698</v>
      </c>
      <c r="I229" s="6" t="s">
        <v>5543</v>
      </c>
      <c r="J229" s="6" t="s">
        <v>8436</v>
      </c>
    </row>
    <row r="230" spans="7:10" x14ac:dyDescent="0.2">
      <c r="G230" s="6" t="s">
        <v>5959</v>
      </c>
      <c r="H230" s="6" t="s">
        <v>2698</v>
      </c>
      <c r="I230" s="6" t="s">
        <v>11010</v>
      </c>
      <c r="J230" s="6" t="s">
        <v>5615</v>
      </c>
    </row>
    <row r="231" spans="7:10" x14ac:dyDescent="0.2">
      <c r="G231" s="6" t="s">
        <v>5959</v>
      </c>
      <c r="H231" s="6" t="s">
        <v>2698</v>
      </c>
      <c r="I231" s="6" t="s">
        <v>11010</v>
      </c>
      <c r="J231" s="6" t="s">
        <v>11010</v>
      </c>
    </row>
    <row r="232" spans="7:10" x14ac:dyDescent="0.2">
      <c r="G232" s="6" t="s">
        <v>5959</v>
      </c>
      <c r="H232" s="6" t="s">
        <v>2698</v>
      </c>
      <c r="I232" s="6" t="s">
        <v>4288</v>
      </c>
      <c r="J232" s="6" t="s">
        <v>4288</v>
      </c>
    </row>
    <row r="233" spans="7:10" x14ac:dyDescent="0.2">
      <c r="G233" s="6" t="s">
        <v>5959</v>
      </c>
      <c r="H233" s="6" t="s">
        <v>2698</v>
      </c>
      <c r="I233" s="6" t="s">
        <v>12929</v>
      </c>
      <c r="J233" s="6" t="s">
        <v>2859</v>
      </c>
    </row>
    <row r="234" spans="7:10" x14ac:dyDescent="0.2">
      <c r="G234" s="6" t="s">
        <v>5959</v>
      </c>
      <c r="H234" s="6" t="s">
        <v>2698</v>
      </c>
      <c r="I234" s="6" t="s">
        <v>12929</v>
      </c>
      <c r="J234" s="6" t="s">
        <v>12929</v>
      </c>
    </row>
    <row r="235" spans="7:10" x14ac:dyDescent="0.2">
      <c r="G235" s="6" t="s">
        <v>5959</v>
      </c>
      <c r="H235" s="6" t="s">
        <v>2698</v>
      </c>
      <c r="I235" s="6" t="s">
        <v>4564</v>
      </c>
      <c r="J235" s="6" t="s">
        <v>4564</v>
      </c>
    </row>
    <row r="236" spans="7:10" ht="22.5" x14ac:dyDescent="0.2">
      <c r="G236" s="6" t="s">
        <v>5959</v>
      </c>
      <c r="H236" s="6" t="s">
        <v>2698</v>
      </c>
      <c r="I236" s="6" t="s">
        <v>11268</v>
      </c>
      <c r="J236" s="6" t="s">
        <v>5026</v>
      </c>
    </row>
    <row r="237" spans="7:10" ht="22.5" x14ac:dyDescent="0.2">
      <c r="G237" s="6" t="s">
        <v>5959</v>
      </c>
      <c r="H237" s="6" t="s">
        <v>2698</v>
      </c>
      <c r="I237" s="6" t="s">
        <v>11268</v>
      </c>
      <c r="J237" s="6" t="s">
        <v>7185</v>
      </c>
    </row>
    <row r="238" spans="7:10" ht="22.5" x14ac:dyDescent="0.2">
      <c r="G238" s="6" t="s">
        <v>5959</v>
      </c>
      <c r="H238" s="6" t="s">
        <v>2698</v>
      </c>
      <c r="I238" s="6" t="s">
        <v>11268</v>
      </c>
      <c r="J238" s="6" t="s">
        <v>11268</v>
      </c>
    </row>
    <row r="239" spans="7:10" ht="22.5" x14ac:dyDescent="0.2">
      <c r="G239" s="6" t="s">
        <v>5959</v>
      </c>
      <c r="H239" s="6" t="s">
        <v>2698</v>
      </c>
      <c r="I239" s="6" t="s">
        <v>11268</v>
      </c>
      <c r="J239" s="6" t="s">
        <v>17575</v>
      </c>
    </row>
    <row r="240" spans="7:10" x14ac:dyDescent="0.2">
      <c r="G240" s="6" t="s">
        <v>5959</v>
      </c>
      <c r="H240" s="6" t="s">
        <v>2698</v>
      </c>
      <c r="I240" s="6" t="s">
        <v>1400</v>
      </c>
      <c r="J240" s="6" t="s">
        <v>976</v>
      </c>
    </row>
    <row r="241" spans="7:10" x14ac:dyDescent="0.2">
      <c r="G241" s="6" t="s">
        <v>5959</v>
      </c>
      <c r="H241" s="6" t="s">
        <v>2698</v>
      </c>
      <c r="I241" s="6" t="s">
        <v>1400</v>
      </c>
      <c r="J241" s="6" t="s">
        <v>9031</v>
      </c>
    </row>
    <row r="242" spans="7:10" x14ac:dyDescent="0.2">
      <c r="G242" s="6" t="s">
        <v>5959</v>
      </c>
      <c r="H242" s="6" t="s">
        <v>2698</v>
      </c>
      <c r="I242" s="6" t="s">
        <v>1400</v>
      </c>
      <c r="J242" s="6" t="s">
        <v>18686</v>
      </c>
    </row>
    <row r="243" spans="7:10" x14ac:dyDescent="0.2">
      <c r="G243" s="6" t="s">
        <v>5959</v>
      </c>
      <c r="H243" s="6" t="s">
        <v>2698</v>
      </c>
      <c r="I243" s="6" t="s">
        <v>1400</v>
      </c>
      <c r="J243" s="6" t="s">
        <v>1400</v>
      </c>
    </row>
    <row r="244" spans="7:10" x14ac:dyDescent="0.2">
      <c r="G244" s="6" t="s">
        <v>5959</v>
      </c>
      <c r="H244" s="6" t="s">
        <v>12706</v>
      </c>
      <c r="I244" s="6" t="s">
        <v>8767</v>
      </c>
      <c r="J244" s="6" t="s">
        <v>14192</v>
      </c>
    </row>
    <row r="245" spans="7:10" x14ac:dyDescent="0.2">
      <c r="G245" s="6" t="s">
        <v>5959</v>
      </c>
      <c r="H245" s="6" t="s">
        <v>12706</v>
      </c>
      <c r="I245" s="6" t="s">
        <v>8767</v>
      </c>
      <c r="J245" s="6" t="s">
        <v>8767</v>
      </c>
    </row>
    <row r="246" spans="7:10" x14ac:dyDescent="0.2">
      <c r="G246" s="6" t="s">
        <v>5959</v>
      </c>
      <c r="H246" s="6" t="s">
        <v>12706</v>
      </c>
      <c r="I246" s="6" t="s">
        <v>8767</v>
      </c>
      <c r="J246" s="6" t="s">
        <v>3012</v>
      </c>
    </row>
    <row r="247" spans="7:10" x14ac:dyDescent="0.2">
      <c r="G247" s="6" t="s">
        <v>5959</v>
      </c>
      <c r="H247" s="6" t="s">
        <v>12706</v>
      </c>
      <c r="I247" s="6" t="s">
        <v>11025</v>
      </c>
      <c r="J247" s="6" t="s">
        <v>11025</v>
      </c>
    </row>
    <row r="248" spans="7:10" x14ac:dyDescent="0.2">
      <c r="G248" s="6" t="s">
        <v>5959</v>
      </c>
      <c r="H248" s="6" t="s">
        <v>12706</v>
      </c>
      <c r="I248" s="6" t="s">
        <v>11025</v>
      </c>
      <c r="J248" s="6" t="s">
        <v>17507</v>
      </c>
    </row>
    <row r="249" spans="7:10" x14ac:dyDescent="0.2">
      <c r="G249" s="6" t="s">
        <v>5959</v>
      </c>
      <c r="H249" s="6" t="s">
        <v>12706</v>
      </c>
      <c r="I249" s="6" t="s">
        <v>5606</v>
      </c>
      <c r="J249" s="6" t="s">
        <v>15670</v>
      </c>
    </row>
    <row r="250" spans="7:10" x14ac:dyDescent="0.2">
      <c r="G250" s="6" t="s">
        <v>5959</v>
      </c>
      <c r="H250" s="6" t="s">
        <v>12706</v>
      </c>
      <c r="I250" s="6" t="s">
        <v>5606</v>
      </c>
      <c r="J250" s="6" t="s">
        <v>7714</v>
      </c>
    </row>
    <row r="251" spans="7:10" x14ac:dyDescent="0.2">
      <c r="G251" s="6" t="s">
        <v>5959</v>
      </c>
      <c r="H251" s="6" t="s">
        <v>12706</v>
      </c>
      <c r="I251" s="6" t="s">
        <v>5606</v>
      </c>
      <c r="J251" s="6" t="s">
        <v>5606</v>
      </c>
    </row>
    <row r="252" spans="7:10" x14ac:dyDescent="0.2">
      <c r="G252" s="6" t="s">
        <v>5959</v>
      </c>
      <c r="H252" s="6" t="s">
        <v>12706</v>
      </c>
      <c r="I252" s="6" t="s">
        <v>10765</v>
      </c>
      <c r="J252" s="6" t="s">
        <v>10765</v>
      </c>
    </row>
    <row r="253" spans="7:10" x14ac:dyDescent="0.2">
      <c r="G253" s="6" t="s">
        <v>5959</v>
      </c>
      <c r="H253" s="6" t="s">
        <v>12706</v>
      </c>
      <c r="I253" s="6" t="s">
        <v>14794</v>
      </c>
      <c r="J253" s="6" t="s">
        <v>14794</v>
      </c>
    </row>
    <row r="254" spans="7:10" x14ac:dyDescent="0.2">
      <c r="G254" s="6" t="s">
        <v>5959</v>
      </c>
      <c r="H254" s="6" t="s">
        <v>12706</v>
      </c>
      <c r="I254" s="6" t="s">
        <v>11957</v>
      </c>
      <c r="J254" s="6" t="s">
        <v>2410</v>
      </c>
    </row>
    <row r="255" spans="7:10" x14ac:dyDescent="0.2">
      <c r="G255" s="6" t="s">
        <v>5959</v>
      </c>
      <c r="H255" s="6" t="s">
        <v>12706</v>
      </c>
      <c r="I255" s="6" t="s">
        <v>11957</v>
      </c>
      <c r="J255" s="6" t="s">
        <v>11957</v>
      </c>
    </row>
    <row r="256" spans="7:10" x14ac:dyDescent="0.2">
      <c r="G256" s="6" t="s">
        <v>5959</v>
      </c>
      <c r="H256" s="6" t="s">
        <v>18822</v>
      </c>
      <c r="I256" s="6" t="s">
        <v>10496</v>
      </c>
      <c r="J256" s="6" t="s">
        <v>14375</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18604</v>
      </c>
    </row>
    <row r="264" spans="7:10" ht="22.5" x14ac:dyDescent="0.2">
      <c r="G264" s="6" t="s">
        <v>16543</v>
      </c>
      <c r="H264" s="6" t="s">
        <v>16565</v>
      </c>
      <c r="I264" s="6" t="s">
        <v>3652</v>
      </c>
      <c r="J264" s="6" t="s">
        <v>7326</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8705</v>
      </c>
      <c r="I267" s="6" t="s">
        <v>7216</v>
      </c>
      <c r="J267" s="6" t="s">
        <v>7216</v>
      </c>
    </row>
    <row r="268" spans="7:10" x14ac:dyDescent="0.2">
      <c r="G268" s="6" t="s">
        <v>16543</v>
      </c>
      <c r="H268" s="6" t="s">
        <v>8705</v>
      </c>
      <c r="I268" s="6" t="s">
        <v>8705</v>
      </c>
      <c r="J268" s="6" t="s">
        <v>9347</v>
      </c>
    </row>
    <row r="269" spans="7:10" x14ac:dyDescent="0.2">
      <c r="G269" s="6" t="s">
        <v>16543</v>
      </c>
      <c r="H269" s="6" t="s">
        <v>8705</v>
      </c>
      <c r="I269" s="6" t="s">
        <v>8705</v>
      </c>
      <c r="J269" s="6" t="s">
        <v>18795</v>
      </c>
    </row>
    <row r="270" spans="7:10" x14ac:dyDescent="0.2">
      <c r="G270" s="6" t="s">
        <v>16543</v>
      </c>
      <c r="H270" s="6" t="s">
        <v>8705</v>
      </c>
      <c r="I270" s="6" t="s">
        <v>8705</v>
      </c>
      <c r="J270" s="6" t="s">
        <v>13101</v>
      </c>
    </row>
    <row r="271" spans="7:10" x14ac:dyDescent="0.2">
      <c r="G271" s="6" t="s">
        <v>16543</v>
      </c>
      <c r="H271" s="6" t="s">
        <v>8705</v>
      </c>
      <c r="I271" s="6" t="s">
        <v>8705</v>
      </c>
      <c r="J271" s="6" t="s">
        <v>8705</v>
      </c>
    </row>
    <row r="272" spans="7:10" x14ac:dyDescent="0.2">
      <c r="G272" s="6" t="s">
        <v>16543</v>
      </c>
      <c r="H272" s="6" t="s">
        <v>8705</v>
      </c>
      <c r="I272" s="6" t="s">
        <v>17689</v>
      </c>
      <c r="J272" s="6" t="s">
        <v>17689</v>
      </c>
    </row>
    <row r="273" spans="7:10" ht="22.5" x14ac:dyDescent="0.2">
      <c r="G273" s="6" t="s">
        <v>16543</v>
      </c>
      <c r="H273" s="6" t="s">
        <v>8705</v>
      </c>
      <c r="I273" s="6" t="s">
        <v>15468</v>
      </c>
      <c r="J273" s="6" t="s">
        <v>8563</v>
      </c>
    </row>
    <row r="274" spans="7:10" ht="22.5" x14ac:dyDescent="0.2">
      <c r="G274" s="6" t="s">
        <v>16543</v>
      </c>
      <c r="H274" s="6" t="s">
        <v>8705</v>
      </c>
      <c r="I274" s="6" t="s">
        <v>15468</v>
      </c>
      <c r="J274" s="6" t="s">
        <v>13888</v>
      </c>
    </row>
    <row r="275" spans="7:10" ht="22.5" x14ac:dyDescent="0.2">
      <c r="G275" s="6" t="s">
        <v>16543</v>
      </c>
      <c r="H275" s="6" t="s">
        <v>8705</v>
      </c>
      <c r="I275" s="6" t="s">
        <v>15468</v>
      </c>
      <c r="J275" s="6" t="s">
        <v>15468</v>
      </c>
    </row>
    <row r="276" spans="7:10" x14ac:dyDescent="0.2">
      <c r="G276" s="6" t="s">
        <v>16543</v>
      </c>
      <c r="H276" s="6" t="s">
        <v>8705</v>
      </c>
      <c r="I276" s="6" t="s">
        <v>4525</v>
      </c>
      <c r="J276" s="6" t="s">
        <v>6442</v>
      </c>
    </row>
    <row r="277" spans="7:10" x14ac:dyDescent="0.2">
      <c r="G277" s="6" t="s">
        <v>16543</v>
      </c>
      <c r="H277" s="6" t="s">
        <v>8705</v>
      </c>
      <c r="I277" s="6" t="s">
        <v>4525</v>
      </c>
      <c r="J277" s="6" t="s">
        <v>677</v>
      </c>
    </row>
    <row r="278" spans="7:10" x14ac:dyDescent="0.2">
      <c r="G278" s="6" t="s">
        <v>16543</v>
      </c>
      <c r="H278" s="6" t="s">
        <v>8705</v>
      </c>
      <c r="I278" s="6" t="s">
        <v>4525</v>
      </c>
      <c r="J278" s="6" t="s">
        <v>4525</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5589</v>
      </c>
    </row>
    <row r="284" spans="7:10" ht="22.5" x14ac:dyDescent="0.2">
      <c r="G284" s="6" t="s">
        <v>16543</v>
      </c>
      <c r="H284" s="6" t="s">
        <v>9645</v>
      </c>
      <c r="I284" s="6" t="s">
        <v>16998</v>
      </c>
      <c r="J284" s="6" t="s">
        <v>15288</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14450</v>
      </c>
      <c r="I288" s="6" t="s">
        <v>5996</v>
      </c>
      <c r="J288" s="6" t="s">
        <v>5996</v>
      </c>
    </row>
    <row r="289" spans="7:10" ht="22.5" x14ac:dyDescent="0.2">
      <c r="G289" s="6" t="s">
        <v>3080</v>
      </c>
      <c r="H289" s="6" t="s">
        <v>14450</v>
      </c>
      <c r="I289" s="6" t="s">
        <v>5996</v>
      </c>
      <c r="J289" s="6" t="s">
        <v>17316</v>
      </c>
    </row>
    <row r="290" spans="7:10" ht="22.5" x14ac:dyDescent="0.2">
      <c r="G290" s="6" t="s">
        <v>3080</v>
      </c>
      <c r="H290" s="6" t="s">
        <v>14450</v>
      </c>
      <c r="I290" s="6" t="s">
        <v>4764</v>
      </c>
      <c r="J290" s="6" t="s">
        <v>4764</v>
      </c>
    </row>
    <row r="291" spans="7:10" ht="22.5" x14ac:dyDescent="0.2">
      <c r="G291" s="6" t="s">
        <v>3080</v>
      </c>
      <c r="H291" s="6" t="s">
        <v>14450</v>
      </c>
      <c r="I291" s="6" t="s">
        <v>4764</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10329</v>
      </c>
    </row>
    <row r="294" spans="7:10" ht="22.5" x14ac:dyDescent="0.2">
      <c r="G294" s="6" t="s">
        <v>3080</v>
      </c>
      <c r="H294" s="6" t="s">
        <v>14450</v>
      </c>
      <c r="I294" s="6" t="s">
        <v>14366</v>
      </c>
      <c r="J294" s="6" t="s">
        <v>73</v>
      </c>
    </row>
    <row r="295" spans="7:10" ht="22.5" x14ac:dyDescent="0.2">
      <c r="G295" s="6" t="s">
        <v>3080</v>
      </c>
      <c r="H295" s="6" t="s">
        <v>14450</v>
      </c>
      <c r="I295" s="6" t="s">
        <v>11468</v>
      </c>
      <c r="J295" s="6" t="s">
        <v>9411</v>
      </c>
    </row>
    <row r="296" spans="7:10" ht="22.5" x14ac:dyDescent="0.2">
      <c r="G296" s="6" t="s">
        <v>3080</v>
      </c>
      <c r="H296" s="6" t="s">
        <v>14450</v>
      </c>
      <c r="I296" s="6" t="s">
        <v>11468</v>
      </c>
      <c r="J296" s="6" t="s">
        <v>11860</v>
      </c>
    </row>
    <row r="297" spans="7:10" ht="22.5" x14ac:dyDescent="0.2">
      <c r="G297" s="6" t="s">
        <v>3080</v>
      </c>
      <c r="H297" s="6" t="s">
        <v>14450</v>
      </c>
      <c r="I297" s="6" t="s">
        <v>11468</v>
      </c>
      <c r="J297" s="6" t="s">
        <v>11468</v>
      </c>
    </row>
    <row r="298" spans="7:10" ht="22.5" x14ac:dyDescent="0.2">
      <c r="G298" s="6" t="s">
        <v>3080</v>
      </c>
      <c r="H298" s="6" t="s">
        <v>14450</v>
      </c>
      <c r="I298" s="6" t="s">
        <v>4622</v>
      </c>
      <c r="J298" s="6" t="s">
        <v>6159</v>
      </c>
    </row>
    <row r="299" spans="7:10" ht="22.5" x14ac:dyDescent="0.2">
      <c r="G299" s="6" t="s">
        <v>3080</v>
      </c>
      <c r="H299" s="6" t="s">
        <v>14450</v>
      </c>
      <c r="I299" s="6" t="s">
        <v>4622</v>
      </c>
      <c r="J299" s="6" t="s">
        <v>4622</v>
      </c>
    </row>
    <row r="300" spans="7:10" ht="22.5" x14ac:dyDescent="0.2">
      <c r="G300" s="6" t="s">
        <v>3080</v>
      </c>
      <c r="H300" s="6" t="s">
        <v>14450</v>
      </c>
      <c r="I300" s="6" t="s">
        <v>6000</v>
      </c>
      <c r="J300" s="6" t="s">
        <v>3380</v>
      </c>
    </row>
    <row r="301" spans="7:10" ht="22.5" x14ac:dyDescent="0.2">
      <c r="G301" s="6" t="s">
        <v>3080</v>
      </c>
      <c r="H301" s="6" t="s">
        <v>14450</v>
      </c>
      <c r="I301" s="6" t="s">
        <v>6000</v>
      </c>
      <c r="J301" s="6" t="s">
        <v>6000</v>
      </c>
    </row>
    <row r="302" spans="7:10" ht="22.5" x14ac:dyDescent="0.2">
      <c r="G302" s="6" t="s">
        <v>3080</v>
      </c>
      <c r="H302" s="6" t="s">
        <v>14450</v>
      </c>
      <c r="I302" s="6" t="s">
        <v>4637</v>
      </c>
      <c r="J302" s="6" t="s">
        <v>4637</v>
      </c>
    </row>
    <row r="303" spans="7:10" ht="22.5" x14ac:dyDescent="0.2">
      <c r="G303" s="6" t="s">
        <v>18355</v>
      </c>
      <c r="H303" s="6" t="s">
        <v>6674</v>
      </c>
      <c r="I303" s="6" t="s">
        <v>51</v>
      </c>
      <c r="J303" s="6" t="s">
        <v>51</v>
      </c>
    </row>
    <row r="304" spans="7:10" ht="22.5" x14ac:dyDescent="0.2">
      <c r="G304" s="6" t="s">
        <v>18355</v>
      </c>
      <c r="H304" s="6" t="s">
        <v>6674</v>
      </c>
      <c r="I304" s="6" t="s">
        <v>51</v>
      </c>
      <c r="J304" s="6" t="s">
        <v>3924</v>
      </c>
    </row>
    <row r="305" spans="7:10" ht="22.5" x14ac:dyDescent="0.2">
      <c r="G305" s="6" t="s">
        <v>18355</v>
      </c>
      <c r="H305" s="6" t="s">
        <v>6674</v>
      </c>
      <c r="I305" s="6" t="s">
        <v>51</v>
      </c>
      <c r="J305" s="6" t="s">
        <v>5596</v>
      </c>
    </row>
    <row r="306" spans="7:10" ht="22.5" x14ac:dyDescent="0.2">
      <c r="G306" s="6" t="s">
        <v>18355</v>
      </c>
      <c r="H306" s="6" t="s">
        <v>6674</v>
      </c>
      <c r="I306" s="6" t="s">
        <v>51</v>
      </c>
      <c r="J306" s="6" t="s">
        <v>16178</v>
      </c>
    </row>
    <row r="307" spans="7:10" ht="22.5" x14ac:dyDescent="0.2">
      <c r="G307" s="6" t="s">
        <v>18355</v>
      </c>
      <c r="H307" s="6" t="s">
        <v>6674</v>
      </c>
      <c r="I307" s="6" t="s">
        <v>51</v>
      </c>
      <c r="J307" s="6" t="s">
        <v>9377</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3931</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2410</v>
      </c>
      <c r="J313" s="6" t="s">
        <v>2410</v>
      </c>
    </row>
    <row r="314" spans="7:10" x14ac:dyDescent="0.2">
      <c r="G314" s="6" t="s">
        <v>18355</v>
      </c>
      <c r="H314" s="6" t="s">
        <v>6674</v>
      </c>
      <c r="I314" s="6" t="s">
        <v>9654</v>
      </c>
      <c r="J314" s="6" t="s">
        <v>9654</v>
      </c>
    </row>
    <row r="315" spans="7:10" x14ac:dyDescent="0.2">
      <c r="G315" s="6" t="s">
        <v>18355</v>
      </c>
      <c r="H315" s="6" t="s">
        <v>6674</v>
      </c>
      <c r="I315" s="6" t="s">
        <v>9654</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2920</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2227</v>
      </c>
      <c r="J325" s="6" t="s">
        <v>3697</v>
      </c>
    </row>
    <row r="326" spans="7:10" x14ac:dyDescent="0.2">
      <c r="G326" s="6" t="s">
        <v>18355</v>
      </c>
      <c r="H326" s="6" t="s">
        <v>6674</v>
      </c>
      <c r="I326" s="6" t="s">
        <v>2227</v>
      </c>
      <c r="J326" s="6" t="s">
        <v>2227</v>
      </c>
    </row>
    <row r="327" spans="7:10" x14ac:dyDescent="0.2">
      <c r="G327" s="6" t="s">
        <v>18355</v>
      </c>
      <c r="H327" s="6" t="s">
        <v>6674</v>
      </c>
      <c r="I327" s="6" t="s">
        <v>12423</v>
      </c>
      <c r="J327" s="6" t="s">
        <v>7229</v>
      </c>
    </row>
    <row r="328" spans="7:10" x14ac:dyDescent="0.2">
      <c r="G328" s="6" t="s">
        <v>18355</v>
      </c>
      <c r="H328" s="6" t="s">
        <v>6674</v>
      </c>
      <c r="I328" s="6" t="s">
        <v>12423</v>
      </c>
      <c r="J328" s="6" t="s">
        <v>4285</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4435</v>
      </c>
    </row>
    <row r="332" spans="7:10" x14ac:dyDescent="0.2">
      <c r="G332" s="6" t="s">
        <v>18355</v>
      </c>
      <c r="H332" s="6" t="s">
        <v>6674</v>
      </c>
      <c r="I332" s="6" t="s">
        <v>11181</v>
      </c>
      <c r="J332" s="6" t="s">
        <v>11641</v>
      </c>
    </row>
    <row r="333" spans="7:10" x14ac:dyDescent="0.2">
      <c r="G333" s="6" t="s">
        <v>18355</v>
      </c>
      <c r="H333" s="6" t="s">
        <v>6674</v>
      </c>
      <c r="I333" s="6" t="s">
        <v>11181</v>
      </c>
      <c r="J333" s="6" t="s">
        <v>16933</v>
      </c>
    </row>
    <row r="334" spans="7:10" x14ac:dyDescent="0.2">
      <c r="G334" s="6" t="s">
        <v>18355</v>
      </c>
      <c r="H334" s="6" t="s">
        <v>6674</v>
      </c>
      <c r="I334" s="6" t="s">
        <v>11181</v>
      </c>
      <c r="J334" s="6" t="s">
        <v>11181</v>
      </c>
    </row>
    <row r="335" spans="7:10" x14ac:dyDescent="0.2">
      <c r="G335" s="6" t="s">
        <v>18355</v>
      </c>
      <c r="H335" s="6" t="s">
        <v>5155</v>
      </c>
      <c r="I335" s="6" t="s">
        <v>9104</v>
      </c>
      <c r="J335" s="6" t="s">
        <v>9104</v>
      </c>
    </row>
    <row r="336" spans="7:10" x14ac:dyDescent="0.2">
      <c r="G336" s="6" t="s">
        <v>18355</v>
      </c>
      <c r="H336" s="6" t="s">
        <v>5155</v>
      </c>
      <c r="I336" s="6" t="s">
        <v>9104</v>
      </c>
      <c r="J336" s="6" t="s">
        <v>12602</v>
      </c>
    </row>
    <row r="337" spans="7:10" x14ac:dyDescent="0.2">
      <c r="G337" s="6" t="s">
        <v>18355</v>
      </c>
      <c r="H337" s="6" t="s">
        <v>5155</v>
      </c>
      <c r="I337" s="6" t="s">
        <v>9104</v>
      </c>
      <c r="J337" s="6" t="s">
        <v>14361</v>
      </c>
    </row>
    <row r="338" spans="7:10" x14ac:dyDescent="0.2">
      <c r="G338" s="6" t="s">
        <v>18355</v>
      </c>
      <c r="H338" s="6" t="s">
        <v>5155</v>
      </c>
      <c r="I338" s="6" t="s">
        <v>9104</v>
      </c>
      <c r="J338" s="6" t="s">
        <v>12416</v>
      </c>
    </row>
    <row r="339" spans="7:10" x14ac:dyDescent="0.2">
      <c r="G339" s="6" t="s">
        <v>18355</v>
      </c>
      <c r="H339" s="6" t="s">
        <v>5155</v>
      </c>
      <c r="I339" s="6" t="s">
        <v>9104</v>
      </c>
      <c r="J339" s="6" t="s">
        <v>16456</v>
      </c>
    </row>
    <row r="340" spans="7:10" x14ac:dyDescent="0.2">
      <c r="G340" s="6" t="s">
        <v>18355</v>
      </c>
      <c r="H340" s="6" t="s">
        <v>5155</v>
      </c>
      <c r="I340" s="6" t="s">
        <v>9104</v>
      </c>
      <c r="J340" s="6" t="s">
        <v>4889</v>
      </c>
    </row>
    <row r="341" spans="7:10" x14ac:dyDescent="0.2">
      <c r="G341" s="6" t="s">
        <v>18355</v>
      </c>
      <c r="H341" s="6" t="s">
        <v>5155</v>
      </c>
      <c r="I341" s="6" t="s">
        <v>9104</v>
      </c>
      <c r="J341" s="6" t="s">
        <v>16703</v>
      </c>
    </row>
    <row r="342" spans="7:10" x14ac:dyDescent="0.2">
      <c r="G342" s="6" t="s">
        <v>18355</v>
      </c>
      <c r="H342" s="6" t="s">
        <v>5155</v>
      </c>
      <c r="I342" s="6" t="s">
        <v>9104</v>
      </c>
      <c r="J342" s="6" t="s">
        <v>16648</v>
      </c>
    </row>
    <row r="343" spans="7:10" x14ac:dyDescent="0.2">
      <c r="G343" s="6" t="s">
        <v>18355</v>
      </c>
      <c r="H343" s="6" t="s">
        <v>5155</v>
      </c>
      <c r="I343" s="6" t="s">
        <v>9104</v>
      </c>
      <c r="J343" s="6" t="s">
        <v>6290</v>
      </c>
    </row>
    <row r="344" spans="7:10" x14ac:dyDescent="0.2">
      <c r="G344" s="6" t="s">
        <v>18355</v>
      </c>
      <c r="H344" s="6" t="s">
        <v>5155</v>
      </c>
      <c r="I344" s="6" t="s">
        <v>9104</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7339</v>
      </c>
    </row>
    <row r="347" spans="7:10" x14ac:dyDescent="0.2">
      <c r="G347" s="6" t="s">
        <v>18355</v>
      </c>
      <c r="H347" s="6" t="s">
        <v>5155</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16186</v>
      </c>
      <c r="J352" s="6" t="s">
        <v>16186</v>
      </c>
    </row>
    <row r="353" spans="7:10" ht="22.5" x14ac:dyDescent="0.2">
      <c r="G353" s="6" t="s">
        <v>18355</v>
      </c>
      <c r="H353" s="6" t="s">
        <v>15160</v>
      </c>
      <c r="I353" s="6" t="s">
        <v>12499</v>
      </c>
      <c r="J353" s="6" t="s">
        <v>12499</v>
      </c>
    </row>
    <row r="354" spans="7:10" x14ac:dyDescent="0.2">
      <c r="G354" s="6" t="s">
        <v>18355</v>
      </c>
      <c r="H354" s="6" t="s">
        <v>15160</v>
      </c>
      <c r="I354" s="6" t="s">
        <v>15160</v>
      </c>
      <c r="J354" s="6" t="s">
        <v>10742</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5441</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10725</v>
      </c>
      <c r="I369" s="6" t="s">
        <v>17680</v>
      </c>
      <c r="J369" s="6" t="s">
        <v>6371</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3949</v>
      </c>
    </row>
    <row r="375" spans="7:10" ht="22.5" x14ac:dyDescent="0.2">
      <c r="G375" s="6" t="s">
        <v>17539</v>
      </c>
      <c r="H375" s="6" t="s">
        <v>10725</v>
      </c>
      <c r="I375" s="6" t="s">
        <v>18073</v>
      </c>
      <c r="J375" s="6" t="s">
        <v>10888</v>
      </c>
    </row>
    <row r="376" spans="7:10" ht="22.5" x14ac:dyDescent="0.2">
      <c r="G376" s="6" t="s">
        <v>17539</v>
      </c>
      <c r="H376" s="6" t="s">
        <v>628</v>
      </c>
      <c r="I376" s="6" t="s">
        <v>12143</v>
      </c>
      <c r="J376" s="6" t="s">
        <v>6993</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3958</v>
      </c>
      <c r="J380" s="6" t="s">
        <v>7702</v>
      </c>
    </row>
    <row r="381" spans="7:10" ht="22.5" x14ac:dyDescent="0.2">
      <c r="G381" s="6" t="s">
        <v>17539</v>
      </c>
      <c r="H381" s="6" t="s">
        <v>628</v>
      </c>
      <c r="I381" s="6" t="s">
        <v>3958</v>
      </c>
      <c r="J381" s="6" t="s">
        <v>10103</v>
      </c>
    </row>
    <row r="382" spans="7:10" ht="22.5" x14ac:dyDescent="0.2">
      <c r="G382" s="6" t="s">
        <v>17539</v>
      </c>
      <c r="H382" s="6" t="s">
        <v>628</v>
      </c>
      <c r="I382" s="6" t="s">
        <v>3958</v>
      </c>
      <c r="J382" s="6" t="s">
        <v>3958</v>
      </c>
    </row>
    <row r="383" spans="7:10" x14ac:dyDescent="0.2">
      <c r="G383" s="6" t="s">
        <v>17539</v>
      </c>
      <c r="H383" s="6" t="s">
        <v>7758</v>
      </c>
      <c r="I383" s="6" t="s">
        <v>3618</v>
      </c>
      <c r="J383" s="6" t="s">
        <v>3618</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2679</v>
      </c>
      <c r="J386" s="6" t="s">
        <v>11493</v>
      </c>
    </row>
    <row r="387" spans="7:10" x14ac:dyDescent="0.2">
      <c r="G387" s="6" t="s">
        <v>17539</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2724" workbookViewId="0">
      <selection activeCell="A2736" sqref="A273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3873</v>
      </c>
    </row>
    <row r="8" spans="1:2" x14ac:dyDescent="0.25">
      <c r="A8" s="62">
        <v>10101509</v>
      </c>
      <c r="B8" s="63" t="s">
        <v>8393</v>
      </c>
    </row>
    <row r="9" spans="1:2" x14ac:dyDescent="0.25">
      <c r="A9" s="62">
        <v>10101510</v>
      </c>
      <c r="B9" s="63" t="s">
        <v>3910</v>
      </c>
    </row>
    <row r="10" spans="1:2" x14ac:dyDescent="0.25">
      <c r="A10" s="62">
        <v>10101511</v>
      </c>
      <c r="B10" s="63" t="s">
        <v>957</v>
      </c>
    </row>
    <row r="11" spans="1:2" x14ac:dyDescent="0.25">
      <c r="A11" s="62">
        <v>10101512</v>
      </c>
      <c r="B11" s="63" t="s">
        <v>9957</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13661</v>
      </c>
    </row>
    <row r="17" spans="1:2" x14ac:dyDescent="0.25">
      <c r="A17" s="62">
        <v>10101601</v>
      </c>
      <c r="B17" s="63" t="s">
        <v>5545</v>
      </c>
    </row>
    <row r="18" spans="1:2" x14ac:dyDescent="0.25">
      <c r="A18" s="62">
        <v>10101602</v>
      </c>
      <c r="B18" s="63" t="s">
        <v>8486</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7781</v>
      </c>
    </row>
    <row r="32" spans="1:2" x14ac:dyDescent="0.25">
      <c r="A32" s="62">
        <v>10101806</v>
      </c>
      <c r="B32" s="63" t="s">
        <v>15538</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14170</v>
      </c>
    </row>
    <row r="37" spans="1:2" x14ac:dyDescent="0.25">
      <c r="A37" s="62">
        <v>10101903</v>
      </c>
      <c r="B37" s="63" t="s">
        <v>8347</v>
      </c>
    </row>
    <row r="38" spans="1:2" x14ac:dyDescent="0.25">
      <c r="A38" s="62">
        <v>10101904</v>
      </c>
      <c r="B38" s="63" t="s">
        <v>16405</v>
      </c>
    </row>
    <row r="39" spans="1:2" x14ac:dyDescent="0.25">
      <c r="A39" s="62">
        <v>10102001</v>
      </c>
      <c r="B39" s="63" t="s">
        <v>9778</v>
      </c>
    </row>
    <row r="40" spans="1:2" x14ac:dyDescent="0.25">
      <c r="A40" s="62">
        <v>10102002</v>
      </c>
      <c r="B40" s="63" t="s">
        <v>4570</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5605</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7684</v>
      </c>
    </row>
    <row r="68" spans="1:2" x14ac:dyDescent="0.25">
      <c r="A68" s="62">
        <v>10122001</v>
      </c>
      <c r="B68" s="63" t="s">
        <v>4466</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5747</v>
      </c>
    </row>
    <row r="76" spans="1:2" x14ac:dyDescent="0.25">
      <c r="A76" s="62">
        <v>10131508</v>
      </c>
      <c r="B76" s="63" t="s">
        <v>2069</v>
      </c>
    </row>
    <row r="77" spans="1:2" x14ac:dyDescent="0.25">
      <c r="A77" s="62">
        <v>10131601</v>
      </c>
      <c r="B77" s="63" t="s">
        <v>5439</v>
      </c>
    </row>
    <row r="78" spans="1:2" x14ac:dyDescent="0.25">
      <c r="A78" s="62">
        <v>10131602</v>
      </c>
      <c r="B78" s="63" t="s">
        <v>5660</v>
      </c>
    </row>
    <row r="79" spans="1:2" x14ac:dyDescent="0.25">
      <c r="A79" s="62">
        <v>10131603</v>
      </c>
      <c r="B79" s="63" t="s">
        <v>4539</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3238</v>
      </c>
    </row>
    <row r="86" spans="1:2" x14ac:dyDescent="0.25">
      <c r="A86" s="62">
        <v>10141504</v>
      </c>
      <c r="B86" s="63" t="s">
        <v>13800</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4683</v>
      </c>
    </row>
    <row r="91" spans="1:2" x14ac:dyDescent="0.25">
      <c r="A91" s="62">
        <v>10141605</v>
      </c>
      <c r="B91" s="63" t="s">
        <v>7041</v>
      </c>
    </row>
    <row r="92" spans="1:2" x14ac:dyDescent="0.25">
      <c r="A92" s="62">
        <v>10141606</v>
      </c>
      <c r="B92" s="63" t="s">
        <v>11379</v>
      </c>
    </row>
    <row r="93" spans="1:2" x14ac:dyDescent="0.25">
      <c r="A93" s="62">
        <v>10141607</v>
      </c>
      <c r="B93" s="63" t="s">
        <v>4279</v>
      </c>
    </row>
    <row r="94" spans="1:2" x14ac:dyDescent="0.25">
      <c r="A94" s="62">
        <v>10141608</v>
      </c>
      <c r="B94" s="63" t="s">
        <v>6188</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7537</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9596</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3144</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13545</v>
      </c>
    </row>
    <row r="129" spans="1:2" x14ac:dyDescent="0.25">
      <c r="A129" s="62">
        <v>10151532</v>
      </c>
      <c r="B129" s="63" t="s">
        <v>10705</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3850</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4413</v>
      </c>
    </row>
    <row r="140" spans="1:2" x14ac:dyDescent="0.25">
      <c r="A140" s="62">
        <v>10151608</v>
      </c>
      <c r="B140" s="63" t="s">
        <v>16348</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14019</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14373</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13432</v>
      </c>
    </row>
    <row r="167" spans="1:2" x14ac:dyDescent="0.25">
      <c r="A167" s="62">
        <v>10151907</v>
      </c>
      <c r="B167" s="63" t="s">
        <v>15416</v>
      </c>
    </row>
    <row r="168" spans="1:2" x14ac:dyDescent="0.25">
      <c r="A168" s="62">
        <v>10152001</v>
      </c>
      <c r="B168" s="63" t="s">
        <v>719</v>
      </c>
    </row>
    <row r="169" spans="1:2" x14ac:dyDescent="0.25">
      <c r="A169" s="62">
        <v>10152002</v>
      </c>
      <c r="B169" s="63" t="s">
        <v>5523</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5492</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16482</v>
      </c>
    </row>
    <row r="179" spans="1:2" x14ac:dyDescent="0.25">
      <c r="A179" s="62">
        <v>10161503</v>
      </c>
      <c r="B179" s="63" t="s">
        <v>10735</v>
      </c>
    </row>
    <row r="180" spans="1:2" x14ac:dyDescent="0.25">
      <c r="A180" s="62">
        <v>10161504</v>
      </c>
      <c r="B180" s="63" t="s">
        <v>3792</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7919</v>
      </c>
    </row>
    <row r="188" spans="1:2" x14ac:dyDescent="0.25">
      <c r="A188" s="62">
        <v>10161512</v>
      </c>
      <c r="B188" s="63" t="s">
        <v>8854</v>
      </c>
    </row>
    <row r="189" spans="1:2" x14ac:dyDescent="0.25">
      <c r="A189" s="62">
        <v>10161513</v>
      </c>
      <c r="B189" s="63" t="s">
        <v>14893</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16610</v>
      </c>
    </row>
    <row r="194" spans="1:2" x14ac:dyDescent="0.25">
      <c r="A194" s="62">
        <v>10161605</v>
      </c>
      <c r="B194" s="63" t="s">
        <v>13766</v>
      </c>
    </row>
    <row r="195" spans="1:2" x14ac:dyDescent="0.25">
      <c r="A195" s="62">
        <v>10161701</v>
      </c>
      <c r="B195" s="63" t="s">
        <v>3190</v>
      </c>
    </row>
    <row r="196" spans="1:2" x14ac:dyDescent="0.25">
      <c r="A196" s="62">
        <v>10161702</v>
      </c>
      <c r="B196" s="63" t="s">
        <v>13289</v>
      </c>
    </row>
    <row r="197" spans="1:2" x14ac:dyDescent="0.25">
      <c r="A197" s="62">
        <v>10161703</v>
      </c>
      <c r="B197" s="63" t="s">
        <v>12567</v>
      </c>
    </row>
    <row r="198" spans="1:2" x14ac:dyDescent="0.25">
      <c r="A198" s="62">
        <v>10161704</v>
      </c>
      <c r="B198" s="63" t="s">
        <v>11299</v>
      </c>
    </row>
    <row r="199" spans="1:2" x14ac:dyDescent="0.25">
      <c r="A199" s="62">
        <v>10161705</v>
      </c>
      <c r="B199" s="63" t="s">
        <v>3152</v>
      </c>
    </row>
    <row r="200" spans="1:2" x14ac:dyDescent="0.25">
      <c r="A200" s="62">
        <v>10161707</v>
      </c>
      <c r="B200" s="63" t="s">
        <v>9719</v>
      </c>
    </row>
    <row r="201" spans="1:2" x14ac:dyDescent="0.25">
      <c r="A201" s="62">
        <v>10161801</v>
      </c>
      <c r="B201" s="63" t="s">
        <v>7793</v>
      </c>
    </row>
    <row r="202" spans="1:2" x14ac:dyDescent="0.25">
      <c r="A202" s="62">
        <v>10161802</v>
      </c>
      <c r="B202" s="63" t="s">
        <v>13526</v>
      </c>
    </row>
    <row r="203" spans="1:2" x14ac:dyDescent="0.25">
      <c r="A203" s="62">
        <v>10161803</v>
      </c>
      <c r="B203" s="63" t="s">
        <v>3519</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5794</v>
      </c>
    </row>
    <row r="221" spans="1:2" x14ac:dyDescent="0.25">
      <c r="A221" s="62">
        <v>10171605</v>
      </c>
      <c r="B221" s="63" t="s">
        <v>4185</v>
      </c>
    </row>
    <row r="222" spans="1:2" x14ac:dyDescent="0.25">
      <c r="A222" s="62">
        <v>10171701</v>
      </c>
      <c r="B222" s="63" t="s">
        <v>7319</v>
      </c>
    </row>
    <row r="223" spans="1:2" x14ac:dyDescent="0.25">
      <c r="A223" s="62">
        <v>10171702</v>
      </c>
      <c r="B223" s="63" t="s">
        <v>5084</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7962</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5579</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3197</v>
      </c>
    </row>
    <row r="249" spans="1:2" x14ac:dyDescent="0.25">
      <c r="A249" s="62">
        <v>11101517</v>
      </c>
      <c r="B249" s="63" t="s">
        <v>15099</v>
      </c>
    </row>
    <row r="250" spans="1:2" x14ac:dyDescent="0.25">
      <c r="A250" s="62">
        <v>11101518</v>
      </c>
      <c r="B250" s="63" t="s">
        <v>15847</v>
      </c>
    </row>
    <row r="251" spans="1:2" x14ac:dyDescent="0.25">
      <c r="A251" s="62">
        <v>11101519</v>
      </c>
      <c r="B251" s="63" t="s">
        <v>14303</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16254</v>
      </c>
    </row>
    <row r="263" spans="1:2" x14ac:dyDescent="0.25">
      <c r="A263" s="62">
        <v>11101604</v>
      </c>
      <c r="B263" s="63" t="s">
        <v>5454</v>
      </c>
    </row>
    <row r="264" spans="1:2" x14ac:dyDescent="0.25">
      <c r="A264" s="62">
        <v>11101605</v>
      </c>
      <c r="B264" s="63" t="s">
        <v>9826</v>
      </c>
    </row>
    <row r="265" spans="1:2" x14ac:dyDescent="0.25">
      <c r="A265" s="62">
        <v>11101606</v>
      </c>
      <c r="B265" s="63" t="s">
        <v>13294</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4632</v>
      </c>
    </row>
    <row r="274" spans="1:2" x14ac:dyDescent="0.25">
      <c r="A274" s="62">
        <v>11101615</v>
      </c>
      <c r="B274" s="63" t="s">
        <v>6943</v>
      </c>
    </row>
    <row r="275" spans="1:2" x14ac:dyDescent="0.25">
      <c r="A275" s="62">
        <v>11101616</v>
      </c>
      <c r="B275" s="63" t="s">
        <v>2259</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3821</v>
      </c>
    </row>
    <row r="280" spans="1:2" x14ac:dyDescent="0.25">
      <c r="A280" s="62">
        <v>11101621</v>
      </c>
      <c r="B280" s="63" t="s">
        <v>7935</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5581</v>
      </c>
    </row>
    <row r="286" spans="1:2" x14ac:dyDescent="0.25">
      <c r="A286" s="62">
        <v>11101704</v>
      </c>
      <c r="B286" s="63" t="s">
        <v>12760</v>
      </c>
    </row>
    <row r="287" spans="1:2" x14ac:dyDescent="0.25">
      <c r="A287" s="62">
        <v>11101705</v>
      </c>
      <c r="B287" s="63" t="s">
        <v>13102</v>
      </c>
    </row>
    <row r="288" spans="1:2" x14ac:dyDescent="0.25">
      <c r="A288" s="62">
        <v>11101706</v>
      </c>
      <c r="B288" s="63" t="s">
        <v>14044</v>
      </c>
    </row>
    <row r="289" spans="1:2" x14ac:dyDescent="0.25">
      <c r="A289" s="62">
        <v>11101707</v>
      </c>
      <c r="B289" s="63" t="s">
        <v>12687</v>
      </c>
    </row>
    <row r="290" spans="1:2" x14ac:dyDescent="0.25">
      <c r="A290" s="62">
        <v>11101708</v>
      </c>
      <c r="B290" s="63" t="s">
        <v>5251</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5452</v>
      </c>
    </row>
    <row r="309" spans="1:2" x14ac:dyDescent="0.25">
      <c r="A309" s="62">
        <v>11111602</v>
      </c>
      <c r="B309" s="63" t="s">
        <v>9238</v>
      </c>
    </row>
    <row r="310" spans="1:2" x14ac:dyDescent="0.25">
      <c r="A310" s="62">
        <v>11111603</v>
      </c>
      <c r="B310" s="63" t="s">
        <v>8420</v>
      </c>
    </row>
    <row r="311" spans="1:2" x14ac:dyDescent="0.25">
      <c r="A311" s="62">
        <v>11111604</v>
      </c>
      <c r="B311" s="63" t="s">
        <v>3793</v>
      </c>
    </row>
    <row r="312" spans="1:2" x14ac:dyDescent="0.25">
      <c r="A312" s="62">
        <v>11111605</v>
      </c>
      <c r="B312" s="63" t="s">
        <v>14645</v>
      </c>
    </row>
    <row r="313" spans="1:2" x14ac:dyDescent="0.25">
      <c r="A313" s="62">
        <v>11111606</v>
      </c>
      <c r="B313" s="63" t="s">
        <v>5744</v>
      </c>
    </row>
    <row r="314" spans="1:2" x14ac:dyDescent="0.25">
      <c r="A314" s="62">
        <v>11111607</v>
      </c>
      <c r="B314" s="63" t="s">
        <v>3340</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9097</v>
      </c>
    </row>
    <row r="322" spans="1:2" x14ac:dyDescent="0.25">
      <c r="A322" s="62">
        <v>11111803</v>
      </c>
      <c r="B322" s="63" t="s">
        <v>3987</v>
      </c>
    </row>
    <row r="323" spans="1:2" x14ac:dyDescent="0.25">
      <c r="A323" s="62">
        <v>11111804</v>
      </c>
      <c r="B323" s="63" t="s">
        <v>16018</v>
      </c>
    </row>
    <row r="324" spans="1:2" x14ac:dyDescent="0.25">
      <c r="A324" s="62">
        <v>11111805</v>
      </c>
      <c r="B324" s="63" t="s">
        <v>13896</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4779</v>
      </c>
    </row>
    <row r="329" spans="1:2" x14ac:dyDescent="0.25">
      <c r="A329" s="62">
        <v>11111810</v>
      </c>
      <c r="B329" s="63" t="s">
        <v>8379</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5528</v>
      </c>
    </row>
    <row r="336" spans="1:2" x14ac:dyDescent="0.25">
      <c r="A336" s="62">
        <v>11121607</v>
      </c>
      <c r="B336" s="63" t="s">
        <v>13873</v>
      </c>
    </row>
    <row r="337" spans="1:2" x14ac:dyDescent="0.25">
      <c r="A337" s="62">
        <v>11121608</v>
      </c>
      <c r="B337" s="63" t="s">
        <v>16556</v>
      </c>
    </row>
    <row r="338" spans="1:2" x14ac:dyDescent="0.25">
      <c r="A338" s="62">
        <v>11121609</v>
      </c>
      <c r="B338" s="63" t="s">
        <v>5080</v>
      </c>
    </row>
    <row r="339" spans="1:2" x14ac:dyDescent="0.25">
      <c r="A339" s="62">
        <v>11121610</v>
      </c>
      <c r="B339" s="63" t="s">
        <v>15163</v>
      </c>
    </row>
    <row r="340" spans="1:2" x14ac:dyDescent="0.25">
      <c r="A340" s="62">
        <v>11121611</v>
      </c>
      <c r="B340" s="63" t="s">
        <v>6559</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4403</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13835</v>
      </c>
    </row>
    <row r="351" spans="1:2" x14ac:dyDescent="0.25">
      <c r="A351" s="62">
        <v>11121801</v>
      </c>
      <c r="B351" s="63" t="s">
        <v>3155</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8523</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13776</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2254</v>
      </c>
    </row>
    <row r="376" spans="1:2" x14ac:dyDescent="0.25">
      <c r="A376" s="62">
        <v>11131607</v>
      </c>
      <c r="B376" s="63" t="s">
        <v>4072</v>
      </c>
    </row>
    <row r="377" spans="1:2" x14ac:dyDescent="0.25">
      <c r="A377" s="62">
        <v>11131608</v>
      </c>
      <c r="B377" s="63" t="s">
        <v>9716</v>
      </c>
    </row>
    <row r="378" spans="1:2" x14ac:dyDescent="0.25">
      <c r="A378" s="62">
        <v>11141601</v>
      </c>
      <c r="B378" s="63" t="s">
        <v>7406</v>
      </c>
    </row>
    <row r="379" spans="1:2" x14ac:dyDescent="0.25">
      <c r="A379" s="62">
        <v>11141602</v>
      </c>
      <c r="B379" s="63" t="s">
        <v>13398</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6761</v>
      </c>
    </row>
    <row r="384" spans="1:2" x14ac:dyDescent="0.25">
      <c r="A384" s="62">
        <v>11141607</v>
      </c>
      <c r="B384" s="63" t="s">
        <v>3521</v>
      </c>
    </row>
    <row r="385" spans="1:2" x14ac:dyDescent="0.25">
      <c r="A385" s="62">
        <v>11141608</v>
      </c>
      <c r="B385" s="63" t="s">
        <v>7640</v>
      </c>
    </row>
    <row r="386" spans="1:2" x14ac:dyDescent="0.25">
      <c r="A386" s="62">
        <v>11141609</v>
      </c>
      <c r="B386" s="63" t="s">
        <v>16827</v>
      </c>
    </row>
    <row r="387" spans="1:2" x14ac:dyDescent="0.25">
      <c r="A387" s="62">
        <v>11141610</v>
      </c>
      <c r="B387" s="63" t="s">
        <v>10941</v>
      </c>
    </row>
    <row r="388" spans="1:2" x14ac:dyDescent="0.25">
      <c r="A388" s="62">
        <v>11141701</v>
      </c>
      <c r="B388" s="63" t="s">
        <v>7429</v>
      </c>
    </row>
    <row r="389" spans="1:2" x14ac:dyDescent="0.25">
      <c r="A389" s="62">
        <v>11141702</v>
      </c>
      <c r="B389" s="63" t="s">
        <v>13805</v>
      </c>
    </row>
    <row r="390" spans="1:2" x14ac:dyDescent="0.25">
      <c r="A390" s="62">
        <v>11151501</v>
      </c>
      <c r="B390" s="63" t="s">
        <v>1741</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3596</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2804</v>
      </c>
    </row>
    <row r="422" spans="1:2" x14ac:dyDescent="0.25">
      <c r="A422" s="62">
        <v>11151706</v>
      </c>
      <c r="B422" s="63" t="s">
        <v>5534</v>
      </c>
    </row>
    <row r="423" spans="1:2" x14ac:dyDescent="0.25">
      <c r="A423" s="62">
        <v>11151708</v>
      </c>
      <c r="B423" s="63" t="s">
        <v>17201</v>
      </c>
    </row>
    <row r="424" spans="1:2" x14ac:dyDescent="0.25">
      <c r="A424" s="62">
        <v>11151709</v>
      </c>
      <c r="B424" s="63" t="s">
        <v>16063</v>
      </c>
    </row>
    <row r="425" spans="1:2" x14ac:dyDescent="0.25">
      <c r="A425" s="62">
        <v>11151710</v>
      </c>
      <c r="B425" s="63" t="s">
        <v>2901</v>
      </c>
    </row>
    <row r="426" spans="1:2" x14ac:dyDescent="0.25">
      <c r="A426" s="62">
        <v>11151711</v>
      </c>
      <c r="B426" s="63" t="s">
        <v>8188</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5209</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4894</v>
      </c>
    </row>
    <row r="446" spans="1:2" x14ac:dyDescent="0.25">
      <c r="A446" s="62">
        <v>11161803</v>
      </c>
      <c r="B446" s="63" t="s">
        <v>16768</v>
      </c>
    </row>
    <row r="447" spans="1:2" x14ac:dyDescent="0.25">
      <c r="A447" s="62">
        <v>11161804</v>
      </c>
      <c r="B447" s="63" t="s">
        <v>9872</v>
      </c>
    </row>
    <row r="448" spans="1:2" x14ac:dyDescent="0.25">
      <c r="A448" s="62">
        <v>11161805</v>
      </c>
      <c r="B448" s="63" t="s">
        <v>14340</v>
      </c>
    </row>
    <row r="449" spans="1:2" x14ac:dyDescent="0.25">
      <c r="A449" s="62">
        <v>11162001</v>
      </c>
      <c r="B449" s="63" t="s">
        <v>16855</v>
      </c>
    </row>
    <row r="450" spans="1:2" x14ac:dyDescent="0.25">
      <c r="A450" s="62">
        <v>11162002</v>
      </c>
      <c r="B450" s="63" t="s">
        <v>13161</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2904</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3724</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15817</v>
      </c>
    </row>
    <row r="464" spans="1:2" x14ac:dyDescent="0.25">
      <c r="A464" s="62">
        <v>11162115</v>
      </c>
      <c r="B464" s="63" t="s">
        <v>7233</v>
      </c>
    </row>
    <row r="465" spans="1:2" x14ac:dyDescent="0.25">
      <c r="A465" s="62">
        <v>11162116</v>
      </c>
      <c r="B465" s="63" t="s">
        <v>4665</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4375</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5097</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12752</v>
      </c>
    </row>
    <row r="484" spans="1:2" x14ac:dyDescent="0.25">
      <c r="A484" s="62">
        <v>11162302</v>
      </c>
      <c r="B484" s="63" t="s">
        <v>3928</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17302</v>
      </c>
    </row>
    <row r="505" spans="1:2" x14ac:dyDescent="0.25">
      <c r="A505" s="62">
        <v>11191501</v>
      </c>
      <c r="B505" s="63" t="s">
        <v>2555</v>
      </c>
    </row>
    <row r="506" spans="1:2" x14ac:dyDescent="0.25">
      <c r="A506" s="62">
        <v>11191502</v>
      </c>
      <c r="B506" s="63" t="s">
        <v>16299</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2444</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3258</v>
      </c>
    </row>
    <row r="522" spans="1:2" x14ac:dyDescent="0.25">
      <c r="A522" s="62">
        <v>12131505</v>
      </c>
      <c r="B522" s="63" t="s">
        <v>17192</v>
      </c>
    </row>
    <row r="523" spans="1:2" x14ac:dyDescent="0.25">
      <c r="A523" s="62">
        <v>12131506</v>
      </c>
      <c r="B523" s="63" t="s">
        <v>4609</v>
      </c>
    </row>
    <row r="524" spans="1:2" x14ac:dyDescent="0.25">
      <c r="A524" s="62">
        <v>12131507</v>
      </c>
      <c r="B524" s="63" t="s">
        <v>9577</v>
      </c>
    </row>
    <row r="525" spans="1:2" x14ac:dyDescent="0.25">
      <c r="A525" s="62">
        <v>12131508</v>
      </c>
      <c r="B525" s="63" t="s">
        <v>2387</v>
      </c>
    </row>
    <row r="526" spans="1:2" x14ac:dyDescent="0.25">
      <c r="A526" s="62">
        <v>12131601</v>
      </c>
      <c r="B526" s="63" t="s">
        <v>18729</v>
      </c>
    </row>
    <row r="527" spans="1:2" x14ac:dyDescent="0.25">
      <c r="A527" s="62">
        <v>12131602</v>
      </c>
      <c r="B527" s="63" t="s">
        <v>9024</v>
      </c>
    </row>
    <row r="528" spans="1:2" x14ac:dyDescent="0.25">
      <c r="A528" s="62">
        <v>12131603</v>
      </c>
      <c r="B528" s="63" t="s">
        <v>4749</v>
      </c>
    </row>
    <row r="529" spans="1:2" x14ac:dyDescent="0.25">
      <c r="A529" s="62">
        <v>12131604</v>
      </c>
      <c r="B529" s="63" t="s">
        <v>6997</v>
      </c>
    </row>
    <row r="530" spans="1:2" x14ac:dyDescent="0.25">
      <c r="A530" s="62">
        <v>12131605</v>
      </c>
      <c r="B530" s="63" t="s">
        <v>1396</v>
      </c>
    </row>
    <row r="531" spans="1:2" x14ac:dyDescent="0.25">
      <c r="A531" s="62">
        <v>12131701</v>
      </c>
      <c r="B531" s="63" t="s">
        <v>5231</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4393</v>
      </c>
    </row>
    <row r="537" spans="1:2" x14ac:dyDescent="0.25">
      <c r="A537" s="62">
        <v>12131707</v>
      </c>
      <c r="B537" s="63" t="s">
        <v>5375</v>
      </c>
    </row>
    <row r="538" spans="1:2" x14ac:dyDescent="0.25">
      <c r="A538" s="62">
        <v>12131708</v>
      </c>
      <c r="B538" s="63" t="s">
        <v>9040</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5421</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3423</v>
      </c>
    </row>
    <row r="549" spans="1:2" x14ac:dyDescent="0.25">
      <c r="A549" s="62">
        <v>12141505</v>
      </c>
      <c r="B549" s="63" t="s">
        <v>5255</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15061</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13869</v>
      </c>
    </row>
    <row r="560" spans="1:2" x14ac:dyDescent="0.25">
      <c r="A560" s="62">
        <v>12141610</v>
      </c>
      <c r="B560" s="63" t="s">
        <v>6306</v>
      </c>
    </row>
    <row r="561" spans="1:2" x14ac:dyDescent="0.25">
      <c r="A561" s="62">
        <v>12141611</v>
      </c>
      <c r="B561" s="63" t="s">
        <v>6910</v>
      </c>
    </row>
    <row r="562" spans="1:2" x14ac:dyDescent="0.25">
      <c r="A562" s="62">
        <v>12141612</v>
      </c>
      <c r="B562" s="63" t="s">
        <v>5154</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8498</v>
      </c>
    </row>
    <row r="573" spans="1:2" x14ac:dyDescent="0.25">
      <c r="A573" s="62">
        <v>12141706</v>
      </c>
      <c r="B573" s="63" t="s">
        <v>14584</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9438</v>
      </c>
    </row>
    <row r="578" spans="1:2" x14ac:dyDescent="0.25">
      <c r="A578" s="62">
        <v>12141711</v>
      </c>
      <c r="B578" s="63" t="s">
        <v>3094</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4878</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9336</v>
      </c>
    </row>
    <row r="588" spans="1:2" x14ac:dyDescent="0.25">
      <c r="A588" s="62">
        <v>12141721</v>
      </c>
      <c r="B588" s="63" t="s">
        <v>3196</v>
      </c>
    </row>
    <row r="589" spans="1:2" x14ac:dyDescent="0.25">
      <c r="A589" s="62">
        <v>12141722</v>
      </c>
      <c r="B589" s="63" t="s">
        <v>16860</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2911</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3547</v>
      </c>
    </row>
    <row r="602" spans="1:2" x14ac:dyDescent="0.25">
      <c r="A602" s="62">
        <v>12141735</v>
      </c>
      <c r="B602" s="63" t="s">
        <v>13195</v>
      </c>
    </row>
    <row r="603" spans="1:2" x14ac:dyDescent="0.25">
      <c r="A603" s="62">
        <v>12141736</v>
      </c>
      <c r="B603" s="63" t="s">
        <v>10002</v>
      </c>
    </row>
    <row r="604" spans="1:2" x14ac:dyDescent="0.25">
      <c r="A604" s="62">
        <v>12141737</v>
      </c>
      <c r="B604" s="63" t="s">
        <v>5189</v>
      </c>
    </row>
    <row r="605" spans="1:2" x14ac:dyDescent="0.25">
      <c r="A605" s="62">
        <v>12141738</v>
      </c>
      <c r="B605" s="63" t="s">
        <v>9397</v>
      </c>
    </row>
    <row r="606" spans="1:2" x14ac:dyDescent="0.25">
      <c r="A606" s="62">
        <v>12141739</v>
      </c>
      <c r="B606" s="63" t="s">
        <v>13388</v>
      </c>
    </row>
    <row r="607" spans="1:2" x14ac:dyDescent="0.25">
      <c r="A607" s="62">
        <v>12141740</v>
      </c>
      <c r="B607" s="63" t="s">
        <v>5924</v>
      </c>
    </row>
    <row r="608" spans="1:2" x14ac:dyDescent="0.25">
      <c r="A608" s="62">
        <v>12141741</v>
      </c>
      <c r="B608" s="63" t="s">
        <v>4893</v>
      </c>
    </row>
    <row r="609" spans="1:2" x14ac:dyDescent="0.25">
      <c r="A609" s="62">
        <v>12141742</v>
      </c>
      <c r="B609" s="63" t="s">
        <v>9680</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4505</v>
      </c>
    </row>
    <row r="615" spans="1:2" x14ac:dyDescent="0.25">
      <c r="A615" s="62">
        <v>12141748</v>
      </c>
      <c r="B615" s="63" t="s">
        <v>13206</v>
      </c>
    </row>
    <row r="616" spans="1:2" x14ac:dyDescent="0.25">
      <c r="A616" s="62">
        <v>12141749</v>
      </c>
      <c r="B616" s="63" t="s">
        <v>17040</v>
      </c>
    </row>
    <row r="617" spans="1:2" x14ac:dyDescent="0.25">
      <c r="A617" s="62">
        <v>12141750</v>
      </c>
      <c r="B617" s="63" t="s">
        <v>7790</v>
      </c>
    </row>
    <row r="618" spans="1:2" x14ac:dyDescent="0.25">
      <c r="A618" s="62">
        <v>12141751</v>
      </c>
      <c r="B618" s="63" t="s">
        <v>10468</v>
      </c>
    </row>
    <row r="619" spans="1:2" x14ac:dyDescent="0.25">
      <c r="A619" s="62">
        <v>12141752</v>
      </c>
      <c r="B619" s="63" t="s">
        <v>1238</v>
      </c>
    </row>
    <row r="620" spans="1:2" x14ac:dyDescent="0.25">
      <c r="A620" s="62">
        <v>12141753</v>
      </c>
      <c r="B620" s="63" t="s">
        <v>4514</v>
      </c>
    </row>
    <row r="621" spans="1:2" x14ac:dyDescent="0.25">
      <c r="A621" s="62">
        <v>12141754</v>
      </c>
      <c r="B621" s="63" t="s">
        <v>7422</v>
      </c>
    </row>
    <row r="622" spans="1:2" x14ac:dyDescent="0.25">
      <c r="A622" s="62">
        <v>12141755</v>
      </c>
      <c r="B622" s="63" t="s">
        <v>6441</v>
      </c>
    </row>
    <row r="623" spans="1:2" x14ac:dyDescent="0.25">
      <c r="A623" s="62">
        <v>12141756</v>
      </c>
      <c r="B623" s="63" t="s">
        <v>2985</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16627</v>
      </c>
    </row>
    <row r="629" spans="1:2" x14ac:dyDescent="0.25">
      <c r="A629" s="62">
        <v>12141802</v>
      </c>
      <c r="B629" s="63" t="s">
        <v>3427</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13045</v>
      </c>
    </row>
    <row r="655" spans="1:2" x14ac:dyDescent="0.25">
      <c r="A655" s="62">
        <v>12142006</v>
      </c>
      <c r="B655" s="63" t="s">
        <v>8059</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15386</v>
      </c>
    </row>
    <row r="662" spans="1:2" x14ac:dyDescent="0.25">
      <c r="A662" s="62">
        <v>12142201</v>
      </c>
      <c r="B662" s="63" t="s">
        <v>5386</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9685</v>
      </c>
    </row>
    <row r="667" spans="1:2" x14ac:dyDescent="0.25">
      <c r="A667" s="62">
        <v>12142206</v>
      </c>
      <c r="B667" s="63" t="s">
        <v>5362</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5228</v>
      </c>
    </row>
    <row r="682" spans="1:2" x14ac:dyDescent="0.25">
      <c r="A682" s="62">
        <v>12161702</v>
      </c>
      <c r="B682" s="63" t="s">
        <v>5436</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15106</v>
      </c>
    </row>
    <row r="688" spans="1:2" x14ac:dyDescent="0.25">
      <c r="A688" s="62">
        <v>12161802</v>
      </c>
      <c r="B688" s="63" t="s">
        <v>4218</v>
      </c>
    </row>
    <row r="689" spans="1:2" x14ac:dyDescent="0.25">
      <c r="A689" s="62">
        <v>12161803</v>
      </c>
      <c r="B689" s="63" t="s">
        <v>9867</v>
      </c>
    </row>
    <row r="690" spans="1:2" x14ac:dyDescent="0.25">
      <c r="A690" s="62">
        <v>12161804</v>
      </c>
      <c r="B690" s="63" t="s">
        <v>2086</v>
      </c>
    </row>
    <row r="691" spans="1:2" x14ac:dyDescent="0.25">
      <c r="A691" s="62">
        <v>12161805</v>
      </c>
      <c r="B691" s="63" t="s">
        <v>7284</v>
      </c>
    </row>
    <row r="692" spans="1:2" x14ac:dyDescent="0.25">
      <c r="A692" s="62">
        <v>12161806</v>
      </c>
      <c r="B692" s="63" t="s">
        <v>4714</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5208</v>
      </c>
    </row>
    <row r="697" spans="1:2" x14ac:dyDescent="0.25">
      <c r="A697" s="62">
        <v>12161903</v>
      </c>
      <c r="B697" s="63" t="s">
        <v>8514</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2214</v>
      </c>
    </row>
    <row r="709" spans="1:2" x14ac:dyDescent="0.25">
      <c r="A709" s="62">
        <v>12162203</v>
      </c>
      <c r="B709" s="63" t="s">
        <v>6324</v>
      </c>
    </row>
    <row r="710" spans="1:2" x14ac:dyDescent="0.25">
      <c r="A710" s="62">
        <v>12162204</v>
      </c>
      <c r="B710" s="63" t="s">
        <v>3959</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7948</v>
      </c>
    </row>
    <row r="716" spans="1:2" x14ac:dyDescent="0.25">
      <c r="A716" s="62">
        <v>12162210</v>
      </c>
      <c r="B716" s="63" t="s">
        <v>13565</v>
      </c>
    </row>
    <row r="717" spans="1:2" x14ac:dyDescent="0.25">
      <c r="A717" s="62">
        <v>12162211</v>
      </c>
      <c r="B717" s="63" t="s">
        <v>3988</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9536</v>
      </c>
    </row>
    <row r="722" spans="1:2" x14ac:dyDescent="0.25">
      <c r="A722" s="62">
        <v>12162401</v>
      </c>
      <c r="B722" s="63" t="s">
        <v>18504</v>
      </c>
    </row>
    <row r="723" spans="1:2" x14ac:dyDescent="0.25">
      <c r="A723" s="62">
        <v>12162402</v>
      </c>
      <c r="B723" s="63" t="s">
        <v>5248</v>
      </c>
    </row>
    <row r="724" spans="1:2" x14ac:dyDescent="0.25">
      <c r="A724" s="62">
        <v>12162501</v>
      </c>
      <c r="B724" s="63" t="s">
        <v>13792</v>
      </c>
    </row>
    <row r="725" spans="1:2" x14ac:dyDescent="0.25">
      <c r="A725" s="62">
        <v>12162502</v>
      </c>
      <c r="B725" s="63" t="s">
        <v>10636</v>
      </c>
    </row>
    <row r="726" spans="1:2" x14ac:dyDescent="0.25">
      <c r="A726" s="62">
        <v>12162503</v>
      </c>
      <c r="B726" s="63" t="s">
        <v>18275</v>
      </c>
    </row>
    <row r="727" spans="1:2" x14ac:dyDescent="0.25">
      <c r="A727" s="62">
        <v>12162601</v>
      </c>
      <c r="B727" s="63" t="s">
        <v>8362</v>
      </c>
    </row>
    <row r="728" spans="1:2" x14ac:dyDescent="0.25">
      <c r="A728" s="62">
        <v>12162602</v>
      </c>
      <c r="B728" s="63" t="s">
        <v>2788</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3241</v>
      </c>
    </row>
    <row r="739" spans="1:2" x14ac:dyDescent="0.25">
      <c r="A739" s="62">
        <v>12163301</v>
      </c>
      <c r="B739" s="63" t="s">
        <v>4903</v>
      </c>
    </row>
    <row r="740" spans="1:2" x14ac:dyDescent="0.25">
      <c r="A740" s="62">
        <v>12163401</v>
      </c>
      <c r="B740" s="63" t="s">
        <v>9708</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16182</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5607</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5913</v>
      </c>
    </row>
    <row r="767" spans="1:2" x14ac:dyDescent="0.25">
      <c r="A767" s="62">
        <v>12171604</v>
      </c>
      <c r="B767" s="63" t="s">
        <v>4762</v>
      </c>
    </row>
    <row r="768" spans="1:2" x14ac:dyDescent="0.25">
      <c r="A768" s="62">
        <v>12171605</v>
      </c>
      <c r="B768" s="63" t="s">
        <v>7752</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16138</v>
      </c>
    </row>
    <row r="773" spans="1:2" x14ac:dyDescent="0.25">
      <c r="A773" s="62">
        <v>12181502</v>
      </c>
      <c r="B773" s="63" t="s">
        <v>3286</v>
      </c>
    </row>
    <row r="774" spans="1:2" x14ac:dyDescent="0.25">
      <c r="A774" s="62">
        <v>12181503</v>
      </c>
      <c r="B774" s="63" t="s">
        <v>6848</v>
      </c>
    </row>
    <row r="775" spans="1:2" x14ac:dyDescent="0.25">
      <c r="A775" s="62">
        <v>12181504</v>
      </c>
      <c r="B775" s="63" t="s">
        <v>18606</v>
      </c>
    </row>
    <row r="776" spans="1:2" x14ac:dyDescent="0.25">
      <c r="A776" s="62">
        <v>12181601</v>
      </c>
      <c r="B776" s="63" t="s">
        <v>9230</v>
      </c>
    </row>
    <row r="777" spans="1:2" x14ac:dyDescent="0.25">
      <c r="A777" s="62">
        <v>12181602</v>
      </c>
      <c r="B777" s="63" t="s">
        <v>16069</v>
      </c>
    </row>
    <row r="778" spans="1:2" x14ac:dyDescent="0.25">
      <c r="A778" s="62">
        <v>12191501</v>
      </c>
      <c r="B778" s="63" t="s">
        <v>7665</v>
      </c>
    </row>
    <row r="779" spans="1:2" x14ac:dyDescent="0.25">
      <c r="A779" s="62">
        <v>12191502</v>
      </c>
      <c r="B779" s="63" t="s">
        <v>3927</v>
      </c>
    </row>
    <row r="780" spans="1:2" x14ac:dyDescent="0.25">
      <c r="A780" s="62">
        <v>12191503</v>
      </c>
      <c r="B780" s="63" t="s">
        <v>2677</v>
      </c>
    </row>
    <row r="781" spans="1:2" x14ac:dyDescent="0.25">
      <c r="A781" s="62">
        <v>12191504</v>
      </c>
      <c r="B781" s="63" t="s">
        <v>9467</v>
      </c>
    </row>
    <row r="782" spans="1:2" x14ac:dyDescent="0.25">
      <c r="A782" s="62">
        <v>12191601</v>
      </c>
      <c r="B782" s="63" t="s">
        <v>16479</v>
      </c>
    </row>
    <row r="783" spans="1:2" x14ac:dyDescent="0.25">
      <c r="A783" s="62">
        <v>12191602</v>
      </c>
      <c r="B783" s="63" t="s">
        <v>6117</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3158</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3377</v>
      </c>
    </row>
    <row r="800" spans="1:2" x14ac:dyDescent="0.25">
      <c r="A800" s="62">
        <v>12352115</v>
      </c>
      <c r="B800" s="63" t="s">
        <v>10514</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5530</v>
      </c>
    </row>
    <row r="814" spans="1:2" x14ac:dyDescent="0.25">
      <c r="A814" s="62">
        <v>12352130</v>
      </c>
      <c r="B814" s="63" t="s">
        <v>15027</v>
      </c>
    </row>
    <row r="815" spans="1:2" x14ac:dyDescent="0.25">
      <c r="A815" s="62">
        <v>12352201</v>
      </c>
      <c r="B815" s="63" t="s">
        <v>5143</v>
      </c>
    </row>
    <row r="816" spans="1:2" x14ac:dyDescent="0.25">
      <c r="A816" s="62">
        <v>12352202</v>
      </c>
      <c r="B816" s="63" t="s">
        <v>937</v>
      </c>
    </row>
    <row r="817" spans="1:2" x14ac:dyDescent="0.25">
      <c r="A817" s="62">
        <v>12352203</v>
      </c>
      <c r="B817" s="63" t="s">
        <v>5560</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5002</v>
      </c>
    </row>
    <row r="824" spans="1:2" x14ac:dyDescent="0.25">
      <c r="A824" s="62">
        <v>12352210</v>
      </c>
      <c r="B824" s="63" t="s">
        <v>5775</v>
      </c>
    </row>
    <row r="825" spans="1:2" x14ac:dyDescent="0.25">
      <c r="A825" s="62">
        <v>12352211</v>
      </c>
      <c r="B825" s="63" t="s">
        <v>16406</v>
      </c>
    </row>
    <row r="826" spans="1:2" x14ac:dyDescent="0.25">
      <c r="A826" s="62">
        <v>12352212</v>
      </c>
      <c r="B826" s="63" t="s">
        <v>11715</v>
      </c>
    </row>
    <row r="827" spans="1:2" x14ac:dyDescent="0.25">
      <c r="A827" s="62">
        <v>12352301</v>
      </c>
      <c r="B827" s="63" t="s">
        <v>4346</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8978</v>
      </c>
    </row>
    <row r="838" spans="1:2" x14ac:dyDescent="0.25">
      <c r="A838" s="62">
        <v>12352312</v>
      </c>
      <c r="B838" s="63" t="s">
        <v>4789</v>
      </c>
    </row>
    <row r="839" spans="1:2" x14ac:dyDescent="0.25">
      <c r="A839" s="62">
        <v>12352401</v>
      </c>
      <c r="B839" s="63" t="s">
        <v>12642</v>
      </c>
    </row>
    <row r="840" spans="1:2" x14ac:dyDescent="0.25">
      <c r="A840" s="62">
        <v>12352402</v>
      </c>
      <c r="B840" s="63" t="s">
        <v>6676</v>
      </c>
    </row>
    <row r="841" spans="1:2" x14ac:dyDescent="0.25">
      <c r="A841" s="62">
        <v>12352501</v>
      </c>
      <c r="B841" s="63" t="s">
        <v>4999</v>
      </c>
    </row>
    <row r="842" spans="1:2" x14ac:dyDescent="0.25">
      <c r="A842" s="62">
        <v>12352502</v>
      </c>
      <c r="B842" s="63" t="s">
        <v>3271</v>
      </c>
    </row>
    <row r="843" spans="1:2" x14ac:dyDescent="0.25">
      <c r="A843" s="62">
        <v>12352503</v>
      </c>
      <c r="B843" s="63" t="s">
        <v>15391</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10479</v>
      </c>
    </row>
    <row r="851" spans="1:2" x14ac:dyDescent="0.25">
      <c r="A851" s="62">
        <v>13101603</v>
      </c>
      <c r="B851" s="63" t="s">
        <v>5250</v>
      </c>
    </row>
    <row r="852" spans="1:2" x14ac:dyDescent="0.25">
      <c r="A852" s="62">
        <v>13101604</v>
      </c>
      <c r="B852" s="63" t="s">
        <v>18157</v>
      </c>
    </row>
    <row r="853" spans="1:2" x14ac:dyDescent="0.25">
      <c r="A853" s="62">
        <v>13101605</v>
      </c>
      <c r="B853" s="63" t="s">
        <v>5497</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18141</v>
      </c>
    </row>
    <row r="858" spans="1:2" x14ac:dyDescent="0.25">
      <c r="A858" s="62">
        <v>13101703</v>
      </c>
      <c r="B858" s="63" t="s">
        <v>13159</v>
      </c>
    </row>
    <row r="859" spans="1:2" x14ac:dyDescent="0.25">
      <c r="A859" s="62">
        <v>13101704</v>
      </c>
      <c r="B859" s="63" t="s">
        <v>14943</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3817</v>
      </c>
    </row>
    <row r="865" spans="1:2" x14ac:dyDescent="0.25">
      <c r="A865" s="62">
        <v>13101710</v>
      </c>
      <c r="B865" s="63" t="s">
        <v>13337</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4723</v>
      </c>
    </row>
    <row r="873" spans="1:2" x14ac:dyDescent="0.25">
      <c r="A873" s="62">
        <v>13101718</v>
      </c>
      <c r="B873" s="63" t="s">
        <v>10150</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15614</v>
      </c>
    </row>
    <row r="878" spans="1:2" x14ac:dyDescent="0.25">
      <c r="A878" s="62">
        <v>13101723</v>
      </c>
      <c r="B878" s="63" t="s">
        <v>1572</v>
      </c>
    </row>
    <row r="879" spans="1:2" x14ac:dyDescent="0.25">
      <c r="A879" s="62">
        <v>13101724</v>
      </c>
      <c r="B879" s="63" t="s">
        <v>14648</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3748</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10073</v>
      </c>
    </row>
    <row r="902" spans="1:2" x14ac:dyDescent="0.25">
      <c r="A902" s="62">
        <v>13102020</v>
      </c>
      <c r="B902" s="63" t="s">
        <v>2458</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4528</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13777</v>
      </c>
    </row>
    <row r="932" spans="1:2" x14ac:dyDescent="0.25">
      <c r="A932" s="62">
        <v>13111019</v>
      </c>
      <c r="B932" s="63" t="s">
        <v>1378</v>
      </c>
    </row>
    <row r="933" spans="1:2" x14ac:dyDescent="0.25">
      <c r="A933" s="62">
        <v>13111020</v>
      </c>
      <c r="B933" s="63" t="s">
        <v>4287</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2812</v>
      </c>
    </row>
    <row r="939" spans="1:2" x14ac:dyDescent="0.25">
      <c r="A939" s="62">
        <v>13111026</v>
      </c>
      <c r="B939" s="63" t="s">
        <v>12947</v>
      </c>
    </row>
    <row r="940" spans="1:2" x14ac:dyDescent="0.25">
      <c r="A940" s="62">
        <v>13111027</v>
      </c>
      <c r="B940" s="63" t="s">
        <v>9211</v>
      </c>
    </row>
    <row r="941" spans="1:2" x14ac:dyDescent="0.25">
      <c r="A941" s="62">
        <v>13111028</v>
      </c>
      <c r="B941" s="63" t="s">
        <v>4016</v>
      </c>
    </row>
    <row r="942" spans="1:2" x14ac:dyDescent="0.25">
      <c r="A942" s="62">
        <v>13111029</v>
      </c>
      <c r="B942" s="63" t="s">
        <v>14477</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8590</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11684</v>
      </c>
    </row>
    <row r="977" spans="1:2" x14ac:dyDescent="0.25">
      <c r="A977" s="62">
        <v>13111064</v>
      </c>
      <c r="B977" s="63" t="s">
        <v>5423</v>
      </c>
    </row>
    <row r="978" spans="1:2" x14ac:dyDescent="0.25">
      <c r="A978" s="62">
        <v>13111065</v>
      </c>
      <c r="B978" s="63" t="s">
        <v>9472</v>
      </c>
    </row>
    <row r="979" spans="1:2" x14ac:dyDescent="0.25">
      <c r="A979" s="62">
        <v>13111066</v>
      </c>
      <c r="B979" s="63" t="s">
        <v>2297</v>
      </c>
    </row>
    <row r="980" spans="1:2" x14ac:dyDescent="0.25">
      <c r="A980" s="62">
        <v>13111101</v>
      </c>
      <c r="B980" s="63" t="s">
        <v>9117</v>
      </c>
    </row>
    <row r="981" spans="1:2" x14ac:dyDescent="0.25">
      <c r="A981" s="62">
        <v>13111102</v>
      </c>
      <c r="B981" s="63" t="s">
        <v>5364</v>
      </c>
    </row>
    <row r="982" spans="1:2" x14ac:dyDescent="0.25">
      <c r="A982" s="62">
        <v>13111103</v>
      </c>
      <c r="B982" s="63" t="s">
        <v>5881</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4666</v>
      </c>
    </row>
    <row r="989" spans="1:2" x14ac:dyDescent="0.25">
      <c r="A989" s="62">
        <v>13111207</v>
      </c>
      <c r="B989" s="63" t="s">
        <v>8799</v>
      </c>
    </row>
    <row r="990" spans="1:2" x14ac:dyDescent="0.25">
      <c r="A990" s="62">
        <v>13111208</v>
      </c>
      <c r="B990" s="63" t="s">
        <v>17059</v>
      </c>
    </row>
    <row r="991" spans="1:2" x14ac:dyDescent="0.25">
      <c r="A991" s="62">
        <v>13111209</v>
      </c>
      <c r="B991" s="63" t="s">
        <v>701</v>
      </c>
    </row>
    <row r="992" spans="1:2" x14ac:dyDescent="0.25">
      <c r="A992" s="62">
        <v>13111210</v>
      </c>
      <c r="B992" s="63" t="s">
        <v>5404</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4487</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7909</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2987</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3548</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3892</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6177</v>
      </c>
    </row>
    <row r="1028" spans="1:2" x14ac:dyDescent="0.25">
      <c r="A1028" s="62">
        <v>14111518</v>
      </c>
      <c r="B1028" s="63" t="s">
        <v>9217</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4357</v>
      </c>
    </row>
    <row r="1048" spans="1:2" x14ac:dyDescent="0.25">
      <c r="A1048" s="62">
        <v>14111605</v>
      </c>
      <c r="B1048" s="63" t="s">
        <v>11367</v>
      </c>
    </row>
    <row r="1049" spans="1:2" x14ac:dyDescent="0.25">
      <c r="A1049" s="62">
        <v>14111606</v>
      </c>
      <c r="B1049" s="63" t="s">
        <v>4097</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13930</v>
      </c>
    </row>
    <row r="1054" spans="1:2" x14ac:dyDescent="0.25">
      <c r="A1054" s="62">
        <v>14111611</v>
      </c>
      <c r="B1054" s="63" t="s">
        <v>2033</v>
      </c>
    </row>
    <row r="1055" spans="1:2" x14ac:dyDescent="0.25">
      <c r="A1055" s="62">
        <v>14111613</v>
      </c>
      <c r="B1055" s="63" t="s">
        <v>3517</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14123</v>
      </c>
    </row>
    <row r="1065" spans="1:2" x14ac:dyDescent="0.25">
      <c r="A1065" s="62">
        <v>14111801</v>
      </c>
      <c r="B1065" s="63" t="s">
        <v>11534</v>
      </c>
    </row>
    <row r="1066" spans="1:2" x14ac:dyDescent="0.25">
      <c r="A1066" s="62">
        <v>14111802</v>
      </c>
      <c r="B1066" s="63" t="s">
        <v>5547</v>
      </c>
    </row>
    <row r="1067" spans="1:2" x14ac:dyDescent="0.25">
      <c r="A1067" s="62">
        <v>14111803</v>
      </c>
      <c r="B1067" s="63" t="s">
        <v>4055</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2248</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13023</v>
      </c>
    </row>
    <row r="1083" spans="1:2" x14ac:dyDescent="0.25">
      <c r="A1083" s="62">
        <v>14121502</v>
      </c>
      <c r="B1083" s="63" t="s">
        <v>2346</v>
      </c>
    </row>
    <row r="1084" spans="1:2" x14ac:dyDescent="0.25">
      <c r="A1084" s="62">
        <v>14121503</v>
      </c>
      <c r="B1084" s="63" t="s">
        <v>8080</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14017</v>
      </c>
    </row>
    <row r="1094" spans="1:2" x14ac:dyDescent="0.25">
      <c r="A1094" s="62">
        <v>14121801</v>
      </c>
      <c r="B1094" s="63" t="s">
        <v>8132</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3944</v>
      </c>
    </row>
    <row r="1103" spans="1:2" x14ac:dyDescent="0.25">
      <c r="A1103" s="62">
        <v>14121810</v>
      </c>
      <c r="B1103" s="63" t="s">
        <v>3417</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14425</v>
      </c>
    </row>
    <row r="1110" spans="1:2" x14ac:dyDescent="0.25">
      <c r="A1110" s="62">
        <v>14121905</v>
      </c>
      <c r="B1110" s="63" t="s">
        <v>13003</v>
      </c>
    </row>
    <row r="1111" spans="1:2" x14ac:dyDescent="0.25">
      <c r="A1111" s="62">
        <v>14122101</v>
      </c>
      <c r="B1111" s="63" t="s">
        <v>1603</v>
      </c>
    </row>
    <row r="1112" spans="1:2" x14ac:dyDescent="0.25">
      <c r="A1112" s="62">
        <v>14122102</v>
      </c>
      <c r="B1112" s="63" t="s">
        <v>3809</v>
      </c>
    </row>
    <row r="1113" spans="1:2" x14ac:dyDescent="0.25">
      <c r="A1113" s="62">
        <v>14122103</v>
      </c>
      <c r="B1113" s="63" t="s">
        <v>14592</v>
      </c>
    </row>
    <row r="1114" spans="1:2" x14ac:dyDescent="0.25">
      <c r="A1114" s="62">
        <v>14122104</v>
      </c>
      <c r="B1114" s="63" t="s">
        <v>10207</v>
      </c>
    </row>
    <row r="1115" spans="1:2" x14ac:dyDescent="0.25">
      <c r="A1115" s="62">
        <v>14122105</v>
      </c>
      <c r="B1115" s="63" t="s">
        <v>16644</v>
      </c>
    </row>
    <row r="1116" spans="1:2" x14ac:dyDescent="0.25">
      <c r="A1116" s="62">
        <v>14122106</v>
      </c>
      <c r="B1116" s="63" t="s">
        <v>14078</v>
      </c>
    </row>
    <row r="1117" spans="1:2" x14ac:dyDescent="0.25">
      <c r="A1117" s="62">
        <v>14122201</v>
      </c>
      <c r="B1117" s="63" t="s">
        <v>10292</v>
      </c>
    </row>
    <row r="1118" spans="1:2" x14ac:dyDescent="0.25">
      <c r="A1118" s="62">
        <v>15101502</v>
      </c>
      <c r="B1118" s="63" t="s">
        <v>14300</v>
      </c>
    </row>
    <row r="1119" spans="1:2" x14ac:dyDescent="0.25">
      <c r="A1119" s="62">
        <v>15101503</v>
      </c>
      <c r="B1119" s="63" t="s">
        <v>5614</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13461</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11102</v>
      </c>
    </row>
    <row r="1163" spans="1:2" x14ac:dyDescent="0.25">
      <c r="A1163" s="62">
        <v>15121517</v>
      </c>
      <c r="B1163" s="63" t="s">
        <v>13295</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16963</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5352</v>
      </c>
    </row>
    <row r="1179" spans="1:2" x14ac:dyDescent="0.25">
      <c r="A1179" s="62">
        <v>15121806</v>
      </c>
      <c r="B1179" s="63" t="s">
        <v>7384</v>
      </c>
    </row>
    <row r="1180" spans="1:2" x14ac:dyDescent="0.25">
      <c r="A1180" s="62">
        <v>15121901</v>
      </c>
      <c r="B1180" s="63" t="s">
        <v>5550</v>
      </c>
    </row>
    <row r="1181" spans="1:2" x14ac:dyDescent="0.25">
      <c r="A1181" s="62">
        <v>15121902</v>
      </c>
      <c r="B1181" s="63" t="s">
        <v>9301</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11006</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3430</v>
      </c>
    </row>
    <row r="1203" spans="1:2" x14ac:dyDescent="0.25">
      <c r="A1203" s="62">
        <v>20101707</v>
      </c>
      <c r="B1203" s="63" t="s">
        <v>2721</v>
      </c>
    </row>
    <row r="1204" spans="1:2" x14ac:dyDescent="0.25">
      <c r="A1204" s="62">
        <v>20101708</v>
      </c>
      <c r="B1204" s="63" t="s">
        <v>13249</v>
      </c>
    </row>
    <row r="1205" spans="1:2" x14ac:dyDescent="0.25">
      <c r="A1205" s="62">
        <v>20101709</v>
      </c>
      <c r="B1205" s="63" t="s">
        <v>7576</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2412</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10293</v>
      </c>
    </row>
    <row r="1216" spans="1:2" x14ac:dyDescent="0.25">
      <c r="A1216" s="62">
        <v>20101901</v>
      </c>
      <c r="B1216" s="63" t="s">
        <v>4517</v>
      </c>
    </row>
    <row r="1217" spans="1:2" x14ac:dyDescent="0.25">
      <c r="A1217" s="62">
        <v>20101902</v>
      </c>
      <c r="B1217" s="63" t="s">
        <v>14580</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3179</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16375</v>
      </c>
    </row>
    <row r="1241" spans="1:2" x14ac:dyDescent="0.25">
      <c r="A1241" s="62">
        <v>20111504</v>
      </c>
      <c r="B1241" s="63" t="s">
        <v>5661</v>
      </c>
    </row>
    <row r="1242" spans="1:2" x14ac:dyDescent="0.25">
      <c r="A1242" s="62">
        <v>20111505</v>
      </c>
      <c r="B1242" s="63" t="s">
        <v>8083</v>
      </c>
    </row>
    <row r="1243" spans="1:2" x14ac:dyDescent="0.25">
      <c r="A1243" s="62">
        <v>20111601</v>
      </c>
      <c r="B1243" s="63" t="s">
        <v>18193</v>
      </c>
    </row>
    <row r="1244" spans="1:2" x14ac:dyDescent="0.25">
      <c r="A1244" s="62">
        <v>20111602</v>
      </c>
      <c r="B1244" s="63" t="s">
        <v>5844</v>
      </c>
    </row>
    <row r="1245" spans="1:2" x14ac:dyDescent="0.25">
      <c r="A1245" s="62">
        <v>20111603</v>
      </c>
      <c r="B1245" s="63" t="s">
        <v>8841</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3767</v>
      </c>
    </row>
    <row r="1264" spans="1:2" x14ac:dyDescent="0.25">
      <c r="A1264" s="62">
        <v>20111704</v>
      </c>
      <c r="B1264" s="63" t="s">
        <v>13982</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3497</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5052</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5106</v>
      </c>
    </row>
    <row r="1280" spans="1:2" x14ac:dyDescent="0.25">
      <c r="A1280" s="62">
        <v>20121011</v>
      </c>
      <c r="B1280" s="63" t="s">
        <v>8475</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13984</v>
      </c>
    </row>
    <row r="1286" spans="1:2" x14ac:dyDescent="0.25">
      <c r="A1286" s="62">
        <v>20121101</v>
      </c>
      <c r="B1286" s="63" t="s">
        <v>9706</v>
      </c>
    </row>
    <row r="1287" spans="1:2" x14ac:dyDescent="0.25">
      <c r="A1287" s="62">
        <v>20121102</v>
      </c>
      <c r="B1287" s="63" t="s">
        <v>13333</v>
      </c>
    </row>
    <row r="1288" spans="1:2" x14ac:dyDescent="0.25">
      <c r="A1288" s="62">
        <v>20121103</v>
      </c>
      <c r="B1288" s="63" t="s">
        <v>2947</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4916</v>
      </c>
    </row>
    <row r="1294" spans="1:2" x14ac:dyDescent="0.25">
      <c r="A1294" s="62">
        <v>20121109</v>
      </c>
      <c r="B1294" s="63" t="s">
        <v>7812</v>
      </c>
    </row>
    <row r="1295" spans="1:2" x14ac:dyDescent="0.25">
      <c r="A1295" s="62">
        <v>20121110</v>
      </c>
      <c r="B1295" s="63" t="s">
        <v>16558</v>
      </c>
    </row>
    <row r="1296" spans="1:2" x14ac:dyDescent="0.25">
      <c r="A1296" s="62">
        <v>20121111</v>
      </c>
      <c r="B1296" s="63" t="s">
        <v>3093</v>
      </c>
    </row>
    <row r="1297" spans="1:2" x14ac:dyDescent="0.25">
      <c r="A1297" s="62">
        <v>20121112</v>
      </c>
      <c r="B1297" s="63" t="s">
        <v>8572</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3657</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10334</v>
      </c>
    </row>
    <row r="1310" spans="1:2" x14ac:dyDescent="0.25">
      <c r="A1310" s="62">
        <v>20121206</v>
      </c>
      <c r="B1310" s="63" t="s">
        <v>3358</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7412</v>
      </c>
    </row>
    <row r="1319" spans="1:2" x14ac:dyDescent="0.25">
      <c r="A1319" s="62">
        <v>20121302</v>
      </c>
      <c r="B1319" s="63" t="s">
        <v>16129</v>
      </c>
    </row>
    <row r="1320" spans="1:2" x14ac:dyDescent="0.25">
      <c r="A1320" s="62">
        <v>20121303</v>
      </c>
      <c r="B1320" s="63" t="s">
        <v>18402</v>
      </c>
    </row>
    <row r="1321" spans="1:2" x14ac:dyDescent="0.25">
      <c r="A1321" s="62">
        <v>20121304</v>
      </c>
      <c r="B1321" s="63" t="s">
        <v>14676</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2896</v>
      </c>
    </row>
    <row r="1341" spans="1:2" x14ac:dyDescent="0.25">
      <c r="A1341" s="62">
        <v>20121401</v>
      </c>
      <c r="B1341" s="63" t="s">
        <v>8920</v>
      </c>
    </row>
    <row r="1342" spans="1:2" x14ac:dyDescent="0.25">
      <c r="A1342" s="62">
        <v>20121402</v>
      </c>
      <c r="B1342" s="63" t="s">
        <v>17641</v>
      </c>
    </row>
    <row r="1343" spans="1:2" x14ac:dyDescent="0.25">
      <c r="A1343" s="62">
        <v>20121403</v>
      </c>
      <c r="B1343" s="63" t="s">
        <v>5269</v>
      </c>
    </row>
    <row r="1344" spans="1:2" x14ac:dyDescent="0.25">
      <c r="A1344" s="62">
        <v>20121404</v>
      </c>
      <c r="B1344" s="63" t="s">
        <v>7841</v>
      </c>
    </row>
    <row r="1345" spans="1:2" x14ac:dyDescent="0.25">
      <c r="A1345" s="62">
        <v>20121405</v>
      </c>
      <c r="B1345" s="63" t="s">
        <v>5493</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14568</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16170</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4835</v>
      </c>
    </row>
    <row r="1388" spans="1:2" x14ac:dyDescent="0.25">
      <c r="A1388" s="62">
        <v>20121603</v>
      </c>
      <c r="B1388" s="63" t="s">
        <v>14496</v>
      </c>
    </row>
    <row r="1389" spans="1:2" x14ac:dyDescent="0.25">
      <c r="A1389" s="62">
        <v>20121604</v>
      </c>
      <c r="B1389" s="63" t="s">
        <v>7573</v>
      </c>
    </row>
    <row r="1390" spans="1:2" x14ac:dyDescent="0.25">
      <c r="A1390" s="62">
        <v>20121605</v>
      </c>
      <c r="B1390" s="63" t="s">
        <v>18556</v>
      </c>
    </row>
    <row r="1391" spans="1:2" x14ac:dyDescent="0.25">
      <c r="A1391" s="62">
        <v>20121606</v>
      </c>
      <c r="B1391" s="63" t="s">
        <v>3171</v>
      </c>
    </row>
    <row r="1392" spans="1:2" x14ac:dyDescent="0.25">
      <c r="A1392" s="62">
        <v>20121607</v>
      </c>
      <c r="B1392" s="63" t="s">
        <v>13087</v>
      </c>
    </row>
    <row r="1393" spans="1:2" x14ac:dyDescent="0.25">
      <c r="A1393" s="62">
        <v>20121701</v>
      </c>
      <c r="B1393" s="63" t="s">
        <v>10713</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5915</v>
      </c>
    </row>
    <row r="1408" spans="1:2" x14ac:dyDescent="0.25">
      <c r="A1408" s="62">
        <v>20121903</v>
      </c>
      <c r="B1408" s="63" t="s">
        <v>8927</v>
      </c>
    </row>
    <row r="1409" spans="1:2" x14ac:dyDescent="0.25">
      <c r="A1409" s="62">
        <v>20121904</v>
      </c>
      <c r="B1409" s="63" t="s">
        <v>1896</v>
      </c>
    </row>
    <row r="1410" spans="1:2" x14ac:dyDescent="0.25">
      <c r="A1410" s="62">
        <v>20121905</v>
      </c>
      <c r="B1410" s="63" t="s">
        <v>7836</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1503</v>
      </c>
    </row>
    <row r="1417" spans="1:2" x14ac:dyDescent="0.25">
      <c r="A1417" s="62">
        <v>20121912</v>
      </c>
      <c r="B1417" s="63" t="s">
        <v>14376</v>
      </c>
    </row>
    <row r="1418" spans="1:2" x14ac:dyDescent="0.25">
      <c r="A1418" s="62">
        <v>20121913</v>
      </c>
      <c r="B1418" s="63" t="s">
        <v>15210</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8406</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7918</v>
      </c>
    </row>
    <row r="1431" spans="1:2" x14ac:dyDescent="0.25">
      <c r="A1431" s="62">
        <v>20122106</v>
      </c>
      <c r="B1431" s="63" t="s">
        <v>13818</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2169</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13587</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8665</v>
      </c>
    </row>
    <row r="1457" spans="1:2" x14ac:dyDescent="0.25">
      <c r="A1457" s="62">
        <v>20122301</v>
      </c>
      <c r="B1457" s="63" t="s">
        <v>10797</v>
      </c>
    </row>
    <row r="1458" spans="1:2" x14ac:dyDescent="0.25">
      <c r="A1458" s="62">
        <v>20122302</v>
      </c>
      <c r="B1458" s="63" t="s">
        <v>18340</v>
      </c>
    </row>
    <row r="1459" spans="1:2" x14ac:dyDescent="0.25">
      <c r="A1459" s="62">
        <v>20122303</v>
      </c>
      <c r="B1459" s="63" t="s">
        <v>13516</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7674</v>
      </c>
    </row>
    <row r="1465" spans="1:2" x14ac:dyDescent="0.25">
      <c r="A1465" s="62">
        <v>20122309</v>
      </c>
      <c r="B1465" s="63" t="s">
        <v>3146</v>
      </c>
    </row>
    <row r="1466" spans="1:2" x14ac:dyDescent="0.25">
      <c r="A1466" s="62">
        <v>20122310</v>
      </c>
      <c r="B1466" s="63" t="s">
        <v>15390</v>
      </c>
    </row>
    <row r="1467" spans="1:2" x14ac:dyDescent="0.25">
      <c r="A1467" s="62">
        <v>20122311</v>
      </c>
      <c r="B1467" s="63" t="s">
        <v>5360</v>
      </c>
    </row>
    <row r="1468" spans="1:2" x14ac:dyDescent="0.25">
      <c r="A1468" s="62">
        <v>20122312</v>
      </c>
      <c r="B1468" s="63" t="s">
        <v>1919</v>
      </c>
    </row>
    <row r="1469" spans="1:2" x14ac:dyDescent="0.25">
      <c r="A1469" s="62">
        <v>20122313</v>
      </c>
      <c r="B1469" s="63" t="s">
        <v>4891</v>
      </c>
    </row>
    <row r="1470" spans="1:2" x14ac:dyDescent="0.25">
      <c r="A1470" s="62">
        <v>20122314</v>
      </c>
      <c r="B1470" s="63" t="s">
        <v>14561</v>
      </c>
    </row>
    <row r="1471" spans="1:2" x14ac:dyDescent="0.25">
      <c r="A1471" s="62">
        <v>20122315</v>
      </c>
      <c r="B1471" s="63" t="s">
        <v>9694</v>
      </c>
    </row>
    <row r="1472" spans="1:2" x14ac:dyDescent="0.25">
      <c r="A1472" s="62">
        <v>20122316</v>
      </c>
      <c r="B1472" s="63" t="s">
        <v>5598</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10203</v>
      </c>
    </row>
    <row r="1480" spans="1:2" x14ac:dyDescent="0.25">
      <c r="A1480" s="62">
        <v>20122324</v>
      </c>
      <c r="B1480" s="63" t="s">
        <v>15325</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16466</v>
      </c>
    </row>
    <row r="1490" spans="1:2" x14ac:dyDescent="0.25">
      <c r="A1490" s="62">
        <v>20122334</v>
      </c>
      <c r="B1490" s="63" t="s">
        <v>2356</v>
      </c>
    </row>
    <row r="1491" spans="1:2" x14ac:dyDescent="0.25">
      <c r="A1491" s="62">
        <v>20122335</v>
      </c>
      <c r="B1491" s="63" t="s">
        <v>5058</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5601</v>
      </c>
    </row>
    <row r="1500" spans="1:2" x14ac:dyDescent="0.25">
      <c r="A1500" s="62">
        <v>20122345</v>
      </c>
      <c r="B1500" s="63" t="s">
        <v>15573</v>
      </c>
    </row>
    <row r="1501" spans="1:2" x14ac:dyDescent="0.25">
      <c r="A1501" s="62">
        <v>20122346</v>
      </c>
      <c r="B1501" s="63" t="s">
        <v>11861</v>
      </c>
    </row>
    <row r="1502" spans="1:2" x14ac:dyDescent="0.25">
      <c r="A1502" s="62">
        <v>20122347</v>
      </c>
      <c r="B1502" s="63" t="s">
        <v>4722</v>
      </c>
    </row>
    <row r="1503" spans="1:2" x14ac:dyDescent="0.25">
      <c r="A1503" s="62">
        <v>20122348</v>
      </c>
      <c r="B1503" s="63" t="s">
        <v>1759</v>
      </c>
    </row>
    <row r="1504" spans="1:2" x14ac:dyDescent="0.25">
      <c r="A1504" s="62">
        <v>20122349</v>
      </c>
      <c r="B1504" s="63" t="s">
        <v>7247</v>
      </c>
    </row>
    <row r="1505" spans="1:2" x14ac:dyDescent="0.25">
      <c r="A1505" s="62">
        <v>20122350</v>
      </c>
      <c r="B1505" s="63" t="s">
        <v>4316</v>
      </c>
    </row>
    <row r="1506" spans="1:2" x14ac:dyDescent="0.25">
      <c r="A1506" s="62">
        <v>20122351</v>
      </c>
      <c r="B1506" s="63" t="s">
        <v>17332</v>
      </c>
    </row>
    <row r="1507" spans="1:2" x14ac:dyDescent="0.25">
      <c r="A1507" s="62">
        <v>20122352</v>
      </c>
      <c r="B1507" s="63" t="s">
        <v>7777</v>
      </c>
    </row>
    <row r="1508" spans="1:2" x14ac:dyDescent="0.25">
      <c r="A1508" s="62">
        <v>20122353</v>
      </c>
      <c r="B1508" s="63" t="s">
        <v>4394</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8810</v>
      </c>
    </row>
    <row r="1518" spans="1:2" x14ac:dyDescent="0.25">
      <c r="A1518" s="62">
        <v>20122407</v>
      </c>
      <c r="B1518" s="63" t="s">
        <v>10877</v>
      </c>
    </row>
    <row r="1519" spans="1:2" x14ac:dyDescent="0.25">
      <c r="A1519" s="62">
        <v>20122408</v>
      </c>
      <c r="B1519" s="63" t="s">
        <v>15209</v>
      </c>
    </row>
    <row r="1520" spans="1:2" x14ac:dyDescent="0.25">
      <c r="A1520" s="62">
        <v>20122409</v>
      </c>
      <c r="B1520" s="63" t="s">
        <v>5502</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3914</v>
      </c>
    </row>
    <row r="1525" spans="1:2" x14ac:dyDescent="0.25">
      <c r="A1525" s="62">
        <v>20122504</v>
      </c>
      <c r="B1525" s="63" t="s">
        <v>7184</v>
      </c>
    </row>
    <row r="1526" spans="1:2" x14ac:dyDescent="0.25">
      <c r="A1526" s="62">
        <v>20122505</v>
      </c>
      <c r="B1526" s="63" t="s">
        <v>10455</v>
      </c>
    </row>
    <row r="1527" spans="1:2" x14ac:dyDescent="0.25">
      <c r="A1527" s="62">
        <v>20122506</v>
      </c>
      <c r="B1527" s="63" t="s">
        <v>4067</v>
      </c>
    </row>
    <row r="1528" spans="1:2" x14ac:dyDescent="0.25">
      <c r="A1528" s="62">
        <v>20122507</v>
      </c>
      <c r="B1528" s="63" t="s">
        <v>14171</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3353</v>
      </c>
    </row>
    <row r="1533" spans="1:2" x14ac:dyDescent="0.25">
      <c r="A1533" s="62">
        <v>20122512</v>
      </c>
      <c r="B1533" s="63" t="s">
        <v>6295</v>
      </c>
    </row>
    <row r="1534" spans="1:2" x14ac:dyDescent="0.25">
      <c r="A1534" s="62">
        <v>20122513</v>
      </c>
      <c r="B1534" s="63" t="s">
        <v>4698</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10148</v>
      </c>
    </row>
    <row r="1547" spans="1:2" x14ac:dyDescent="0.25">
      <c r="A1547" s="62">
        <v>20122611</v>
      </c>
      <c r="B1547" s="63" t="s">
        <v>8341</v>
      </c>
    </row>
    <row r="1548" spans="1:2" x14ac:dyDescent="0.25">
      <c r="A1548" s="62">
        <v>20122612</v>
      </c>
      <c r="B1548" s="63" t="s">
        <v>1710</v>
      </c>
    </row>
    <row r="1549" spans="1:2" x14ac:dyDescent="0.25">
      <c r="A1549" s="62">
        <v>20122613</v>
      </c>
      <c r="B1549" s="63" t="s">
        <v>3896</v>
      </c>
    </row>
    <row r="1550" spans="1:2" x14ac:dyDescent="0.25">
      <c r="A1550" s="62">
        <v>20122614</v>
      </c>
      <c r="B1550" s="63" t="s">
        <v>8630</v>
      </c>
    </row>
    <row r="1551" spans="1:2" x14ac:dyDescent="0.25">
      <c r="A1551" s="62">
        <v>20122615</v>
      </c>
      <c r="B1551" s="63" t="s">
        <v>18475</v>
      </c>
    </row>
    <row r="1552" spans="1:2" x14ac:dyDescent="0.25">
      <c r="A1552" s="62">
        <v>20122616</v>
      </c>
      <c r="B1552" s="63" t="s">
        <v>11182</v>
      </c>
    </row>
    <row r="1553" spans="1:2" x14ac:dyDescent="0.25">
      <c r="A1553" s="62">
        <v>20122617</v>
      </c>
      <c r="B1553" s="63" t="s">
        <v>5472</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13858</v>
      </c>
    </row>
    <row r="1558" spans="1:2" x14ac:dyDescent="0.25">
      <c r="A1558" s="62">
        <v>20122622</v>
      </c>
      <c r="B1558" s="63" t="s">
        <v>15465</v>
      </c>
    </row>
    <row r="1559" spans="1:2" x14ac:dyDescent="0.25">
      <c r="A1559" s="62">
        <v>20122623</v>
      </c>
      <c r="B1559" s="63" t="s">
        <v>16553</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6011</v>
      </c>
    </row>
    <row r="1574" spans="1:2" x14ac:dyDescent="0.25">
      <c r="A1574" s="62">
        <v>20122807</v>
      </c>
      <c r="B1574" s="63" t="s">
        <v>2856</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16577</v>
      </c>
    </row>
    <row r="1583" spans="1:2" x14ac:dyDescent="0.25">
      <c r="A1583" s="62">
        <v>20122816</v>
      </c>
      <c r="B1583" s="63" t="s">
        <v>15862</v>
      </c>
    </row>
    <row r="1584" spans="1:2" x14ac:dyDescent="0.25">
      <c r="A1584" s="62">
        <v>20122817</v>
      </c>
      <c r="B1584" s="63" t="s">
        <v>9194</v>
      </c>
    </row>
    <row r="1585" spans="1:2" x14ac:dyDescent="0.25">
      <c r="A1585" s="62">
        <v>20122818</v>
      </c>
      <c r="B1585" s="63" t="s">
        <v>4299</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3532</v>
      </c>
    </row>
    <row r="1590" spans="1:2" x14ac:dyDescent="0.25">
      <c r="A1590" s="62">
        <v>20122823</v>
      </c>
      <c r="B1590" s="63" t="s">
        <v>16943</v>
      </c>
    </row>
    <row r="1591" spans="1:2" x14ac:dyDescent="0.25">
      <c r="A1591" s="62">
        <v>20122824</v>
      </c>
      <c r="B1591" s="63" t="s">
        <v>4020</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11832</v>
      </c>
    </row>
    <row r="1610" spans="1:2" x14ac:dyDescent="0.25">
      <c r="A1610" s="62">
        <v>20122843</v>
      </c>
      <c r="B1610" s="63" t="s">
        <v>5912</v>
      </c>
    </row>
    <row r="1611" spans="1:2" x14ac:dyDescent="0.25">
      <c r="A1611" s="62">
        <v>20122901</v>
      </c>
      <c r="B1611" s="63" t="s">
        <v>4437</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3188</v>
      </c>
    </row>
    <row r="1626" spans="1:2" x14ac:dyDescent="0.25">
      <c r="A1626" s="62">
        <v>20131010</v>
      </c>
      <c r="B1626" s="63" t="s">
        <v>11630</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3491</v>
      </c>
    </row>
    <row r="1634" spans="1:2" x14ac:dyDescent="0.25">
      <c r="A1634" s="62">
        <v>20131202</v>
      </c>
      <c r="B1634" s="63" t="s">
        <v>3834</v>
      </c>
    </row>
    <row r="1635" spans="1:2" x14ac:dyDescent="0.25">
      <c r="A1635" s="62">
        <v>20131301</v>
      </c>
      <c r="B1635" s="63" t="s">
        <v>13038</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9201</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4552</v>
      </c>
    </row>
    <row r="1645" spans="1:2" x14ac:dyDescent="0.25">
      <c r="A1645" s="62">
        <v>20141003</v>
      </c>
      <c r="B1645" s="63" t="s">
        <v>11755</v>
      </c>
    </row>
    <row r="1646" spans="1:2" x14ac:dyDescent="0.25">
      <c r="A1646" s="62">
        <v>20141004</v>
      </c>
      <c r="B1646" s="63" t="s">
        <v>5655</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14875</v>
      </c>
    </row>
    <row r="1654" spans="1:2" x14ac:dyDescent="0.25">
      <c r="A1654" s="62">
        <v>20141014</v>
      </c>
      <c r="B1654" s="63" t="s">
        <v>2910</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13655</v>
      </c>
    </row>
    <row r="1666" spans="1:2" x14ac:dyDescent="0.25">
      <c r="A1666" s="62">
        <v>20141705</v>
      </c>
      <c r="B1666" s="63" t="s">
        <v>15378</v>
      </c>
    </row>
    <row r="1667" spans="1:2" x14ac:dyDescent="0.25">
      <c r="A1667" s="62">
        <v>20141801</v>
      </c>
      <c r="B1667" s="63" t="s">
        <v>8992</v>
      </c>
    </row>
    <row r="1668" spans="1:2" x14ac:dyDescent="0.25">
      <c r="A1668" s="62">
        <v>20141901</v>
      </c>
      <c r="B1668" s="63" t="s">
        <v>8210</v>
      </c>
    </row>
    <row r="1669" spans="1:2" x14ac:dyDescent="0.25">
      <c r="A1669" s="62">
        <v>20142001</v>
      </c>
      <c r="B1669" s="63" t="s">
        <v>5635</v>
      </c>
    </row>
    <row r="1670" spans="1:2" x14ac:dyDescent="0.25">
      <c r="A1670" s="62">
        <v>20142101</v>
      </c>
      <c r="B1670" s="63" t="s">
        <v>16544</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10226</v>
      </c>
    </row>
    <row r="1682" spans="1:2" x14ac:dyDescent="0.25">
      <c r="A1682" s="62">
        <v>20142703</v>
      </c>
      <c r="B1682" s="63" t="s">
        <v>3249</v>
      </c>
    </row>
    <row r="1683" spans="1:2" x14ac:dyDescent="0.25">
      <c r="A1683" s="62">
        <v>20142801</v>
      </c>
      <c r="B1683" s="63" t="s">
        <v>8596</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13421</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15525</v>
      </c>
    </row>
    <row r="1702" spans="1:2" x14ac:dyDescent="0.25">
      <c r="A1702" s="62">
        <v>21101601</v>
      </c>
      <c r="B1702" s="63" t="s">
        <v>4826</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8016</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18804</v>
      </c>
    </row>
    <row r="1718" spans="1:2" x14ac:dyDescent="0.25">
      <c r="A1718" s="62">
        <v>21101802</v>
      </c>
      <c r="B1718" s="63" t="s">
        <v>6174</v>
      </c>
    </row>
    <row r="1719" spans="1:2" x14ac:dyDescent="0.25">
      <c r="A1719" s="62">
        <v>21101803</v>
      </c>
      <c r="B1719" s="63" t="s">
        <v>5133</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5283</v>
      </c>
    </row>
    <row r="1735" spans="1:2" x14ac:dyDescent="0.25">
      <c r="A1735" s="62">
        <v>21102002</v>
      </c>
      <c r="B1735" s="63" t="s">
        <v>7815</v>
      </c>
    </row>
    <row r="1736" spans="1:2" x14ac:dyDescent="0.25">
      <c r="A1736" s="62">
        <v>21102003</v>
      </c>
      <c r="B1736" s="63" t="s">
        <v>9280</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14980</v>
      </c>
    </row>
    <row r="1744" spans="1:2" x14ac:dyDescent="0.25">
      <c r="A1744" s="62">
        <v>21102204</v>
      </c>
      <c r="B1744" s="63" t="s">
        <v>10650</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5160</v>
      </c>
    </row>
    <row r="1750" spans="1:2" x14ac:dyDescent="0.25">
      <c r="A1750" s="62">
        <v>21102303</v>
      </c>
      <c r="B1750" s="63" t="s">
        <v>8395</v>
      </c>
    </row>
    <row r="1751" spans="1:2" x14ac:dyDescent="0.25">
      <c r="A1751" s="62">
        <v>21102304</v>
      </c>
      <c r="B1751" s="63" t="s">
        <v>3868</v>
      </c>
    </row>
    <row r="1752" spans="1:2" x14ac:dyDescent="0.25">
      <c r="A1752" s="62">
        <v>21102401</v>
      </c>
      <c r="B1752" s="63" t="s">
        <v>8160</v>
      </c>
    </row>
    <row r="1753" spans="1:2" x14ac:dyDescent="0.25">
      <c r="A1753" s="62">
        <v>21102402</v>
      </c>
      <c r="B1753" s="63" t="s">
        <v>3483</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4605</v>
      </c>
    </row>
    <row r="1758" spans="1:2" x14ac:dyDescent="0.25">
      <c r="A1758" s="62">
        <v>21111503</v>
      </c>
      <c r="B1758" s="63" t="s">
        <v>814</v>
      </c>
    </row>
    <row r="1759" spans="1:2" x14ac:dyDescent="0.25">
      <c r="A1759" s="62">
        <v>21111504</v>
      </c>
      <c r="B1759" s="63" t="s">
        <v>7574</v>
      </c>
    </row>
    <row r="1760" spans="1:2" x14ac:dyDescent="0.25">
      <c r="A1760" s="62">
        <v>21111506</v>
      </c>
      <c r="B1760" s="63" t="s">
        <v>3056</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1960</v>
      </c>
    </row>
    <row r="1769" spans="1:2" x14ac:dyDescent="0.25">
      <c r="A1769" s="62">
        <v>22101507</v>
      </c>
      <c r="B1769" s="63" t="s">
        <v>5299</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5638</v>
      </c>
    </row>
    <row r="1792" spans="1:2" x14ac:dyDescent="0.25">
      <c r="A1792" s="62">
        <v>22101534</v>
      </c>
      <c r="B1792" s="63" t="s">
        <v>129</v>
      </c>
    </row>
    <row r="1793" spans="1:2" x14ac:dyDescent="0.25">
      <c r="A1793" s="62">
        <v>22101602</v>
      </c>
      <c r="B1793" s="63" t="s">
        <v>5510</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8204</v>
      </c>
    </row>
    <row r="1809" spans="1:2" x14ac:dyDescent="0.25">
      <c r="A1809" s="62">
        <v>22101618</v>
      </c>
      <c r="B1809" s="63" t="s">
        <v>1913</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15350</v>
      </c>
    </row>
    <row r="1831" spans="1:2" x14ac:dyDescent="0.25">
      <c r="A1831" s="62">
        <v>22101720</v>
      </c>
      <c r="B1831" s="63" t="s">
        <v>12452</v>
      </c>
    </row>
    <row r="1832" spans="1:2" x14ac:dyDescent="0.25">
      <c r="A1832" s="62">
        <v>22101801</v>
      </c>
      <c r="B1832" s="63" t="s">
        <v>16581</v>
      </c>
    </row>
    <row r="1833" spans="1:2" x14ac:dyDescent="0.25">
      <c r="A1833" s="62">
        <v>22101802</v>
      </c>
      <c r="B1833" s="63" t="s">
        <v>2447</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5309</v>
      </c>
    </row>
    <row r="1840" spans="1:2" x14ac:dyDescent="0.25">
      <c r="A1840" s="62">
        <v>22101905</v>
      </c>
      <c r="B1840" s="63" t="s">
        <v>5569</v>
      </c>
    </row>
    <row r="1841" spans="1:2" x14ac:dyDescent="0.25">
      <c r="A1841" s="62">
        <v>22101906</v>
      </c>
      <c r="B1841" s="63" t="s">
        <v>10839</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10546</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13980</v>
      </c>
    </row>
    <row r="1861" spans="1:2" x14ac:dyDescent="0.25">
      <c r="A1861" s="62">
        <v>23101518</v>
      </c>
      <c r="B1861" s="63" t="s">
        <v>8850</v>
      </c>
    </row>
    <row r="1862" spans="1:2" x14ac:dyDescent="0.25">
      <c r="A1862" s="62">
        <v>23101519</v>
      </c>
      <c r="B1862" s="63" t="s">
        <v>4258</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5378</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4563</v>
      </c>
    </row>
    <row r="1871" spans="1:2" x14ac:dyDescent="0.25">
      <c r="A1871" s="62">
        <v>23111506</v>
      </c>
      <c r="B1871" s="63" t="s">
        <v>14426</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7404</v>
      </c>
    </row>
    <row r="1877" spans="1:2" x14ac:dyDescent="0.25">
      <c r="A1877" s="62">
        <v>23111605</v>
      </c>
      <c r="B1877" s="63" t="s">
        <v>1445</v>
      </c>
    </row>
    <row r="1878" spans="1:2" x14ac:dyDescent="0.25">
      <c r="A1878" s="62">
        <v>23111606</v>
      </c>
      <c r="B1878" s="63" t="s">
        <v>5322</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8667</v>
      </c>
    </row>
    <row r="1883" spans="1:2" x14ac:dyDescent="0.25">
      <c r="A1883" s="62">
        <v>23121505</v>
      </c>
      <c r="B1883" s="63" t="s">
        <v>667</v>
      </c>
    </row>
    <row r="1884" spans="1:2" x14ac:dyDescent="0.25">
      <c r="A1884" s="62">
        <v>23121506</v>
      </c>
      <c r="B1884" s="63" t="s">
        <v>13593</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4379</v>
      </c>
    </row>
    <row r="1890" spans="1:2" x14ac:dyDescent="0.25">
      <c r="A1890" s="62">
        <v>23121602</v>
      </c>
      <c r="B1890" s="63" t="s">
        <v>8521</v>
      </c>
    </row>
    <row r="1891" spans="1:2" x14ac:dyDescent="0.25">
      <c r="A1891" s="62">
        <v>23121603</v>
      </c>
      <c r="B1891" s="63" t="s">
        <v>4606</v>
      </c>
    </row>
    <row r="1892" spans="1:2" x14ac:dyDescent="0.25">
      <c r="A1892" s="62">
        <v>23121604</v>
      </c>
      <c r="B1892" s="63" t="s">
        <v>12581</v>
      </c>
    </row>
    <row r="1893" spans="1:2" x14ac:dyDescent="0.25">
      <c r="A1893" s="62">
        <v>23121605</v>
      </c>
      <c r="B1893" s="63" t="s">
        <v>15228</v>
      </c>
    </row>
    <row r="1894" spans="1:2" x14ac:dyDescent="0.25">
      <c r="A1894" s="62">
        <v>23121606</v>
      </c>
      <c r="B1894" s="63" t="s">
        <v>5696</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8788</v>
      </c>
    </row>
    <row r="1899" spans="1:2" x14ac:dyDescent="0.25">
      <c r="A1899" s="62">
        <v>23121611</v>
      </c>
      <c r="B1899" s="63" t="s">
        <v>10400</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10417</v>
      </c>
    </row>
    <row r="1908" spans="1:2" x14ac:dyDescent="0.25">
      <c r="A1908" s="62">
        <v>23131505</v>
      </c>
      <c r="B1908" s="63" t="s">
        <v>13539</v>
      </c>
    </row>
    <row r="1909" spans="1:2" x14ac:dyDescent="0.25">
      <c r="A1909" s="62">
        <v>23131506</v>
      </c>
      <c r="B1909" s="63" t="s">
        <v>6770</v>
      </c>
    </row>
    <row r="1910" spans="1:2" x14ac:dyDescent="0.25">
      <c r="A1910" s="62">
        <v>23131507</v>
      </c>
      <c r="B1910" s="63" t="s">
        <v>9507</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4472</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14562</v>
      </c>
    </row>
    <row r="1925" spans="1:2" x14ac:dyDescent="0.25">
      <c r="A1925" s="62">
        <v>23131703</v>
      </c>
      <c r="B1925" s="63" t="s">
        <v>854</v>
      </c>
    </row>
    <row r="1926" spans="1:2" x14ac:dyDescent="0.25">
      <c r="A1926" s="62">
        <v>23131704</v>
      </c>
      <c r="B1926" s="63" t="s">
        <v>4870</v>
      </c>
    </row>
    <row r="1927" spans="1:2" x14ac:dyDescent="0.25">
      <c r="A1927" s="62">
        <v>23141601</v>
      </c>
      <c r="B1927" s="63" t="s">
        <v>16193</v>
      </c>
    </row>
    <row r="1928" spans="1:2" x14ac:dyDescent="0.25">
      <c r="A1928" s="62">
        <v>23141602</v>
      </c>
      <c r="B1928" s="63" t="s">
        <v>16360</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16785</v>
      </c>
    </row>
    <row r="1942" spans="1:2" x14ac:dyDescent="0.25">
      <c r="A1942" s="62">
        <v>23151508</v>
      </c>
      <c r="B1942" s="63" t="s">
        <v>10346</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13774</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4436</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5409</v>
      </c>
    </row>
    <row r="1992" spans="1:2" x14ac:dyDescent="0.25">
      <c r="A1992" s="62">
        <v>23152002</v>
      </c>
      <c r="B1992" s="63" t="s">
        <v>16859</v>
      </c>
    </row>
    <row r="1993" spans="1:2" x14ac:dyDescent="0.25">
      <c r="A1993" s="62">
        <v>23152101</v>
      </c>
      <c r="B1993" s="63" t="s">
        <v>11190</v>
      </c>
    </row>
    <row r="1994" spans="1:2" x14ac:dyDescent="0.25">
      <c r="A1994" s="62">
        <v>23152102</v>
      </c>
      <c r="B1994" s="63" t="s">
        <v>5684</v>
      </c>
    </row>
    <row r="1995" spans="1:2" x14ac:dyDescent="0.25">
      <c r="A1995" s="62">
        <v>23152103</v>
      </c>
      <c r="B1995" s="63" t="s">
        <v>1371</v>
      </c>
    </row>
    <row r="1996" spans="1:2" x14ac:dyDescent="0.25">
      <c r="A1996" s="62">
        <v>23152104</v>
      </c>
      <c r="B1996" s="63" t="s">
        <v>4985</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4574</v>
      </c>
    </row>
    <row r="2012" spans="1:2" x14ac:dyDescent="0.25">
      <c r="A2012" s="62">
        <v>23153004</v>
      </c>
      <c r="B2012" s="63" t="s">
        <v>7017</v>
      </c>
    </row>
    <row r="2013" spans="1:2" x14ac:dyDescent="0.25">
      <c r="A2013" s="62">
        <v>23153005</v>
      </c>
      <c r="B2013" s="63" t="s">
        <v>6426</v>
      </c>
    </row>
    <row r="2014" spans="1:2" x14ac:dyDescent="0.25">
      <c r="A2014" s="62">
        <v>23153006</v>
      </c>
      <c r="B2014" s="63" t="s">
        <v>2972</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3453</v>
      </c>
    </row>
    <row r="2023" spans="1:2" x14ac:dyDescent="0.25">
      <c r="A2023" s="62">
        <v>23153015</v>
      </c>
      <c r="B2023" s="63" t="s">
        <v>6346</v>
      </c>
    </row>
    <row r="2024" spans="1:2" x14ac:dyDescent="0.25">
      <c r="A2024" s="62">
        <v>23153016</v>
      </c>
      <c r="B2024" s="63" t="s">
        <v>8099</v>
      </c>
    </row>
    <row r="2025" spans="1:2" x14ac:dyDescent="0.25">
      <c r="A2025" s="62">
        <v>23153017</v>
      </c>
      <c r="B2025" s="63" t="s">
        <v>10851</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4828</v>
      </c>
    </row>
    <row r="2032" spans="1:2" x14ac:dyDescent="0.25">
      <c r="A2032" s="62">
        <v>23153024</v>
      </c>
      <c r="B2032" s="63" t="s">
        <v>15120</v>
      </c>
    </row>
    <row r="2033" spans="1:2" x14ac:dyDescent="0.25">
      <c r="A2033" s="62">
        <v>23153025</v>
      </c>
      <c r="B2033" s="63" t="s">
        <v>15112</v>
      </c>
    </row>
    <row r="2034" spans="1:2" x14ac:dyDescent="0.25">
      <c r="A2034" s="62">
        <v>23153026</v>
      </c>
      <c r="B2034" s="63" t="s">
        <v>10631</v>
      </c>
    </row>
    <row r="2035" spans="1:2" x14ac:dyDescent="0.25">
      <c r="A2035" s="62">
        <v>23153027</v>
      </c>
      <c r="B2035" s="63" t="s">
        <v>5689</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6439</v>
      </c>
    </row>
    <row r="2042" spans="1:2" x14ac:dyDescent="0.25">
      <c r="A2042" s="62">
        <v>23153034</v>
      </c>
      <c r="B2042" s="63" t="s">
        <v>17294</v>
      </c>
    </row>
    <row r="2043" spans="1:2" x14ac:dyDescent="0.25">
      <c r="A2043" s="62">
        <v>23153035</v>
      </c>
      <c r="B2043" s="63" t="s">
        <v>4321</v>
      </c>
    </row>
    <row r="2044" spans="1:2" x14ac:dyDescent="0.25">
      <c r="A2044" s="62">
        <v>23153036</v>
      </c>
      <c r="B2044" s="63" t="s">
        <v>13916</v>
      </c>
    </row>
    <row r="2045" spans="1:2" x14ac:dyDescent="0.25">
      <c r="A2045" s="62">
        <v>23153037</v>
      </c>
      <c r="B2045" s="63" t="s">
        <v>3030</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7399</v>
      </c>
    </row>
    <row r="2057" spans="1:2" x14ac:dyDescent="0.25">
      <c r="A2057" s="62">
        <v>23153137</v>
      </c>
      <c r="B2057" s="63" t="s">
        <v>4661</v>
      </c>
    </row>
    <row r="2058" spans="1:2" x14ac:dyDescent="0.25">
      <c r="A2058" s="62">
        <v>23153138</v>
      </c>
      <c r="B2058" s="63" t="s">
        <v>309</v>
      </c>
    </row>
    <row r="2059" spans="1:2" x14ac:dyDescent="0.25">
      <c r="A2059" s="62">
        <v>23153139</v>
      </c>
      <c r="B2059" s="63" t="s">
        <v>14844</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4699</v>
      </c>
    </row>
    <row r="2067" spans="1:2" x14ac:dyDescent="0.25">
      <c r="A2067" s="62">
        <v>23153303</v>
      </c>
      <c r="B2067" s="63" t="s">
        <v>7735</v>
      </c>
    </row>
    <row r="2068" spans="1:2" x14ac:dyDescent="0.25">
      <c r="A2068" s="62">
        <v>23153305</v>
      </c>
      <c r="B2068" s="63" t="s">
        <v>3827</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16112</v>
      </c>
    </row>
    <row r="2087" spans="1:2" x14ac:dyDescent="0.25">
      <c r="A2087" s="62">
        <v>23153411</v>
      </c>
      <c r="B2087" s="63" t="s">
        <v>10649</v>
      </c>
    </row>
    <row r="2088" spans="1:2" x14ac:dyDescent="0.25">
      <c r="A2088" s="62">
        <v>23153412</v>
      </c>
      <c r="B2088" s="63" t="s">
        <v>5296</v>
      </c>
    </row>
    <row r="2089" spans="1:2" x14ac:dyDescent="0.25">
      <c r="A2089" s="62">
        <v>23153413</v>
      </c>
      <c r="B2089" s="63" t="s">
        <v>3893</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2328</v>
      </c>
    </row>
    <row r="2095" spans="1:2" x14ac:dyDescent="0.25">
      <c r="A2095" s="62">
        <v>23153502</v>
      </c>
      <c r="B2095" s="63" t="s">
        <v>12100</v>
      </c>
    </row>
    <row r="2096" spans="1:2" x14ac:dyDescent="0.25">
      <c r="A2096" s="62">
        <v>23153503</v>
      </c>
      <c r="B2096" s="63" t="s">
        <v>3168</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8095</v>
      </c>
    </row>
    <row r="2104" spans="1:2" x14ac:dyDescent="0.25">
      <c r="A2104" s="62">
        <v>23161503</v>
      </c>
      <c r="B2104" s="63" t="s">
        <v>5808</v>
      </c>
    </row>
    <row r="2105" spans="1:2" x14ac:dyDescent="0.25">
      <c r="A2105" s="62">
        <v>23161504</v>
      </c>
      <c r="B2105" s="63" t="s">
        <v>3111</v>
      </c>
    </row>
    <row r="2106" spans="1:2" x14ac:dyDescent="0.25">
      <c r="A2106" s="62">
        <v>23161506</v>
      </c>
      <c r="B2106" s="63" t="s">
        <v>10688</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15139</v>
      </c>
    </row>
    <row r="2117" spans="1:2" x14ac:dyDescent="0.25">
      <c r="A2117" s="62">
        <v>23161602</v>
      </c>
      <c r="B2117" s="63" t="s">
        <v>17817</v>
      </c>
    </row>
    <row r="2118" spans="1:2" x14ac:dyDescent="0.25">
      <c r="A2118" s="62">
        <v>23161603</v>
      </c>
      <c r="B2118" s="63" t="s">
        <v>4115</v>
      </c>
    </row>
    <row r="2119" spans="1:2" x14ac:dyDescent="0.25">
      <c r="A2119" s="62">
        <v>23161605</v>
      </c>
      <c r="B2119" s="63" t="s">
        <v>8296</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13402</v>
      </c>
    </row>
    <row r="2124" spans="1:2" x14ac:dyDescent="0.25">
      <c r="A2124" s="62">
        <v>23171502</v>
      </c>
      <c r="B2124" s="63" t="s">
        <v>1920</v>
      </c>
    </row>
    <row r="2125" spans="1:2" x14ac:dyDescent="0.25">
      <c r="A2125" s="62">
        <v>23171504</v>
      </c>
      <c r="B2125" s="63" t="s">
        <v>4752</v>
      </c>
    </row>
    <row r="2126" spans="1:2" x14ac:dyDescent="0.25">
      <c r="A2126" s="62">
        <v>23171505</v>
      </c>
      <c r="B2126" s="63" t="s">
        <v>15080</v>
      </c>
    </row>
    <row r="2127" spans="1:2" x14ac:dyDescent="0.25">
      <c r="A2127" s="62">
        <v>23171506</v>
      </c>
      <c r="B2127" s="63" t="s">
        <v>2367</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4752</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13409</v>
      </c>
    </row>
    <row r="2142" spans="1:2" x14ac:dyDescent="0.25">
      <c r="A2142" s="62">
        <v>23171522</v>
      </c>
      <c r="B2142" s="63" t="s">
        <v>15973</v>
      </c>
    </row>
    <row r="2143" spans="1:2" x14ac:dyDescent="0.25">
      <c r="A2143" s="62">
        <v>23171523</v>
      </c>
      <c r="B2143" s="63" t="s">
        <v>7386</v>
      </c>
    </row>
    <row r="2144" spans="1:2" x14ac:dyDescent="0.25">
      <c r="A2144" s="62">
        <v>23171524</v>
      </c>
      <c r="B2144" s="63" t="s">
        <v>10220</v>
      </c>
    </row>
    <row r="2145" spans="1:2" x14ac:dyDescent="0.25">
      <c r="A2145" s="62">
        <v>23171525</v>
      </c>
      <c r="B2145" s="63" t="s">
        <v>17801</v>
      </c>
    </row>
    <row r="2146" spans="1:2" x14ac:dyDescent="0.25">
      <c r="A2146" s="62">
        <v>23171526</v>
      </c>
      <c r="B2146" s="63" t="s">
        <v>6304</v>
      </c>
    </row>
    <row r="2147" spans="1:2" x14ac:dyDescent="0.25">
      <c r="A2147" s="62">
        <v>23171527</v>
      </c>
      <c r="B2147" s="63" t="s">
        <v>5482</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10315</v>
      </c>
    </row>
    <row r="2152" spans="1:2" x14ac:dyDescent="0.25">
      <c r="A2152" s="62">
        <v>23171532</v>
      </c>
      <c r="B2152" s="63" t="s">
        <v>6737</v>
      </c>
    </row>
    <row r="2153" spans="1:2" x14ac:dyDescent="0.25">
      <c r="A2153" s="62">
        <v>23171533</v>
      </c>
      <c r="B2153" s="63" t="s">
        <v>13599</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5039</v>
      </c>
    </row>
    <row r="2169" spans="1:2" x14ac:dyDescent="0.25">
      <c r="A2169" s="62">
        <v>23171609</v>
      </c>
      <c r="B2169" s="63" t="s">
        <v>5424</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14694</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5542</v>
      </c>
    </row>
    <row r="2189" spans="1:2" x14ac:dyDescent="0.25">
      <c r="A2189" s="62">
        <v>23171706</v>
      </c>
      <c r="B2189" s="63" t="s">
        <v>15185</v>
      </c>
    </row>
    <row r="2190" spans="1:2" x14ac:dyDescent="0.25">
      <c r="A2190" s="62">
        <v>23171707</v>
      </c>
      <c r="B2190" s="63" t="s">
        <v>9212</v>
      </c>
    </row>
    <row r="2191" spans="1:2" x14ac:dyDescent="0.25">
      <c r="A2191" s="62">
        <v>23171708</v>
      </c>
      <c r="B2191" s="63" t="s">
        <v>14782</v>
      </c>
    </row>
    <row r="2192" spans="1:2" x14ac:dyDescent="0.25">
      <c r="A2192" s="62">
        <v>23171801</v>
      </c>
      <c r="B2192" s="63" t="s">
        <v>5111</v>
      </c>
    </row>
    <row r="2193" spans="1:2" x14ac:dyDescent="0.25">
      <c r="A2193" s="62">
        <v>23171802</v>
      </c>
      <c r="B2193" s="63" t="s">
        <v>5554</v>
      </c>
    </row>
    <row r="2194" spans="1:2" x14ac:dyDescent="0.25">
      <c r="A2194" s="62">
        <v>23171803</v>
      </c>
      <c r="B2194" s="63" t="s">
        <v>9948</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14455</v>
      </c>
    </row>
    <row r="2207" spans="1:2" x14ac:dyDescent="0.25">
      <c r="A2207" s="62">
        <v>23172005</v>
      </c>
      <c r="B2207" s="63" t="s">
        <v>10077</v>
      </c>
    </row>
    <row r="2208" spans="1:2" x14ac:dyDescent="0.25">
      <c r="A2208" s="62">
        <v>23172006</v>
      </c>
      <c r="B2208" s="63" t="s">
        <v>1379</v>
      </c>
    </row>
    <row r="2209" spans="1:2" x14ac:dyDescent="0.25">
      <c r="A2209" s="62">
        <v>23172007</v>
      </c>
      <c r="B2209" s="63" t="s">
        <v>4864</v>
      </c>
    </row>
    <row r="2210" spans="1:2" x14ac:dyDescent="0.25">
      <c r="A2210" s="62">
        <v>23172008</v>
      </c>
      <c r="B2210" s="63" t="s">
        <v>11054</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14782</v>
      </c>
    </row>
    <row r="2218" spans="1:2" x14ac:dyDescent="0.25">
      <c r="A2218" s="62">
        <v>23181501</v>
      </c>
      <c r="B2218" s="63" t="s">
        <v>8013</v>
      </c>
    </row>
    <row r="2219" spans="1:2" x14ac:dyDescent="0.25">
      <c r="A2219" s="62">
        <v>23181502</v>
      </c>
      <c r="B2219" s="63" t="s">
        <v>10450</v>
      </c>
    </row>
    <row r="2220" spans="1:2" x14ac:dyDescent="0.25">
      <c r="A2220" s="62">
        <v>23181504</v>
      </c>
      <c r="B2220" s="63" t="s">
        <v>6771</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4986</v>
      </c>
    </row>
    <row r="2229" spans="1:2" x14ac:dyDescent="0.25">
      <c r="A2229" s="62">
        <v>23181513</v>
      </c>
      <c r="B2229" s="63" t="s">
        <v>3757</v>
      </c>
    </row>
    <row r="2230" spans="1:2" x14ac:dyDescent="0.25">
      <c r="A2230" s="62">
        <v>23181601</v>
      </c>
      <c r="B2230" s="63" t="s">
        <v>16268</v>
      </c>
    </row>
    <row r="2231" spans="1:2" x14ac:dyDescent="0.25">
      <c r="A2231" s="62">
        <v>23181602</v>
      </c>
      <c r="B2231" s="63" t="s">
        <v>13633</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13558</v>
      </c>
    </row>
    <row r="2238" spans="1:2" x14ac:dyDescent="0.25">
      <c r="A2238" s="62">
        <v>23181703</v>
      </c>
      <c r="B2238" s="63" t="s">
        <v>9426</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2331</v>
      </c>
    </row>
    <row r="2244" spans="1:2" x14ac:dyDescent="0.25">
      <c r="A2244" s="62">
        <v>23191001</v>
      </c>
      <c r="B2244" s="63" t="s">
        <v>15927</v>
      </c>
    </row>
    <row r="2245" spans="1:2" x14ac:dyDescent="0.25">
      <c r="A2245" s="62">
        <v>23191002</v>
      </c>
      <c r="B2245" s="63" t="s">
        <v>8792</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15701</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9261</v>
      </c>
    </row>
    <row r="2275" spans="1:2" x14ac:dyDescent="0.25">
      <c r="A2275" s="62">
        <v>23231301</v>
      </c>
      <c r="B2275" s="63" t="s">
        <v>5125</v>
      </c>
    </row>
    <row r="2276" spans="1:2" x14ac:dyDescent="0.25">
      <c r="A2276" s="62">
        <v>23231302</v>
      </c>
      <c r="B2276" s="63" t="s">
        <v>9392</v>
      </c>
    </row>
    <row r="2277" spans="1:2" x14ac:dyDescent="0.25">
      <c r="A2277" s="62">
        <v>23231401</v>
      </c>
      <c r="B2277" s="63" t="s">
        <v>14062</v>
      </c>
    </row>
    <row r="2278" spans="1:2" x14ac:dyDescent="0.25">
      <c r="A2278" s="62">
        <v>23231402</v>
      </c>
      <c r="B2278" s="63" t="s">
        <v>15485</v>
      </c>
    </row>
    <row r="2279" spans="1:2" x14ac:dyDescent="0.25">
      <c r="A2279" s="62">
        <v>23231501</v>
      </c>
      <c r="B2279" s="63" t="s">
        <v>12116</v>
      </c>
    </row>
    <row r="2280" spans="1:2" x14ac:dyDescent="0.25">
      <c r="A2280" s="62">
        <v>23231502</v>
      </c>
      <c r="B2280" s="63" t="s">
        <v>4118</v>
      </c>
    </row>
    <row r="2281" spans="1:2" x14ac:dyDescent="0.25">
      <c r="A2281" s="62">
        <v>23231601</v>
      </c>
      <c r="B2281" s="63" t="s">
        <v>10949</v>
      </c>
    </row>
    <row r="2282" spans="1:2" x14ac:dyDescent="0.25">
      <c r="A2282" s="62">
        <v>23231602</v>
      </c>
      <c r="B2282" s="63" t="s">
        <v>8697</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2884</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16039</v>
      </c>
    </row>
    <row r="2297" spans="1:2" x14ac:dyDescent="0.25">
      <c r="A2297" s="62">
        <v>24101507</v>
      </c>
      <c r="B2297" s="63" t="s">
        <v>13758</v>
      </c>
    </row>
    <row r="2298" spans="1:2" x14ac:dyDescent="0.25">
      <c r="A2298" s="62">
        <v>24101508</v>
      </c>
      <c r="B2298" s="63" t="s">
        <v>2050</v>
      </c>
    </row>
    <row r="2299" spans="1:2" x14ac:dyDescent="0.25">
      <c r="A2299" s="62">
        <v>24101509</v>
      </c>
      <c r="B2299" s="63" t="s">
        <v>4503</v>
      </c>
    </row>
    <row r="2300" spans="1:2" x14ac:dyDescent="0.25">
      <c r="A2300" s="62">
        <v>24101510</v>
      </c>
      <c r="B2300" s="63" t="s">
        <v>12428</v>
      </c>
    </row>
    <row r="2301" spans="1:2" x14ac:dyDescent="0.25">
      <c r="A2301" s="62">
        <v>24101511</v>
      </c>
      <c r="B2301" s="63" t="s">
        <v>3700</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4369</v>
      </c>
    </row>
    <row r="2307" spans="1:2" x14ac:dyDescent="0.25">
      <c r="A2307" s="62">
        <v>24101605</v>
      </c>
      <c r="B2307" s="63" t="s">
        <v>7213</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9681</v>
      </c>
    </row>
    <row r="2321" spans="1:2" x14ac:dyDescent="0.25">
      <c r="A2321" s="62">
        <v>24101620</v>
      </c>
      <c r="B2321" s="63" t="s">
        <v>14590</v>
      </c>
    </row>
    <row r="2322" spans="1:2" x14ac:dyDescent="0.25">
      <c r="A2322" s="62">
        <v>24101621</v>
      </c>
      <c r="B2322" s="63" t="s">
        <v>5011</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2457</v>
      </c>
    </row>
    <row r="2331" spans="1:2" x14ac:dyDescent="0.25">
      <c r="A2331" s="62">
        <v>24101630</v>
      </c>
      <c r="B2331" s="63" t="s">
        <v>7631</v>
      </c>
    </row>
    <row r="2332" spans="1:2" x14ac:dyDescent="0.25">
      <c r="A2332" s="62">
        <v>24101631</v>
      </c>
      <c r="B2332" s="63" t="s">
        <v>13192</v>
      </c>
    </row>
    <row r="2333" spans="1:2" x14ac:dyDescent="0.25">
      <c r="A2333" s="62">
        <v>24101632</v>
      </c>
      <c r="B2333" s="63" t="s">
        <v>4973</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9789</v>
      </c>
    </row>
    <row r="2339" spans="1:2" x14ac:dyDescent="0.25">
      <c r="A2339" s="62">
        <v>24101704</v>
      </c>
      <c r="B2339" s="63" t="s">
        <v>13675</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9610</v>
      </c>
    </row>
    <row r="2344" spans="1:2" x14ac:dyDescent="0.25">
      <c r="A2344" s="62">
        <v>24101709</v>
      </c>
      <c r="B2344" s="63" t="s">
        <v>2131</v>
      </c>
    </row>
    <row r="2345" spans="1:2" x14ac:dyDescent="0.25">
      <c r="A2345" s="62">
        <v>24101710</v>
      </c>
      <c r="B2345" s="63" t="s">
        <v>7188</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5948</v>
      </c>
    </row>
    <row r="2351" spans="1:2" x14ac:dyDescent="0.25">
      <c r="A2351" s="62">
        <v>24101716</v>
      </c>
      <c r="B2351" s="63" t="s">
        <v>4491</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13814</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13486</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14834</v>
      </c>
    </row>
    <row r="2374" spans="1:2" x14ac:dyDescent="0.25">
      <c r="A2374" s="62">
        <v>24101903</v>
      </c>
      <c r="B2374" s="63" t="s">
        <v>12150</v>
      </c>
    </row>
    <row r="2375" spans="1:2" x14ac:dyDescent="0.25">
      <c r="A2375" s="62">
        <v>24101904</v>
      </c>
      <c r="B2375" s="63" t="s">
        <v>5383</v>
      </c>
    </row>
    <row r="2376" spans="1:2" x14ac:dyDescent="0.25">
      <c r="A2376" s="62">
        <v>24101905</v>
      </c>
      <c r="B2376" s="63" t="s">
        <v>17566</v>
      </c>
    </row>
    <row r="2377" spans="1:2" x14ac:dyDescent="0.25">
      <c r="A2377" s="62">
        <v>24101906</v>
      </c>
      <c r="B2377" s="63" t="s">
        <v>2505</v>
      </c>
    </row>
    <row r="2378" spans="1:2" x14ac:dyDescent="0.25">
      <c r="A2378" s="62">
        <v>24101907</v>
      </c>
      <c r="B2378" s="63" t="s">
        <v>14452</v>
      </c>
    </row>
    <row r="2379" spans="1:2" x14ac:dyDescent="0.25">
      <c r="A2379" s="62">
        <v>24102001</v>
      </c>
      <c r="B2379" s="63" t="s">
        <v>8600</v>
      </c>
    </row>
    <row r="2380" spans="1:2" x14ac:dyDescent="0.25">
      <c r="A2380" s="62">
        <v>24102002</v>
      </c>
      <c r="B2380" s="63" t="s">
        <v>10749</v>
      </c>
    </row>
    <row r="2381" spans="1:2" x14ac:dyDescent="0.25">
      <c r="A2381" s="62">
        <v>24102004</v>
      </c>
      <c r="B2381" s="63" t="s">
        <v>7078</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10480</v>
      </c>
    </row>
    <row r="2387" spans="1:2" x14ac:dyDescent="0.25">
      <c r="A2387" s="62">
        <v>24102102</v>
      </c>
      <c r="B2387" s="63" t="s">
        <v>4877</v>
      </c>
    </row>
    <row r="2388" spans="1:2" x14ac:dyDescent="0.25">
      <c r="A2388" s="62">
        <v>24102103</v>
      </c>
      <c r="B2388" s="63" t="s">
        <v>7231</v>
      </c>
    </row>
    <row r="2389" spans="1:2" x14ac:dyDescent="0.25">
      <c r="A2389" s="62">
        <v>24102104</v>
      </c>
      <c r="B2389" s="63" t="s">
        <v>16685</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4519</v>
      </c>
    </row>
    <row r="2405" spans="1:2" x14ac:dyDescent="0.25">
      <c r="A2405" s="62">
        <v>24111507</v>
      </c>
      <c r="B2405" s="63" t="s">
        <v>6161</v>
      </c>
    </row>
    <row r="2406" spans="1:2" x14ac:dyDescent="0.25">
      <c r="A2406" s="62">
        <v>24111508</v>
      </c>
      <c r="B2406" s="63" t="s">
        <v>13622</v>
      </c>
    </row>
    <row r="2407" spans="1:2" x14ac:dyDescent="0.25">
      <c r="A2407" s="62">
        <v>24111509</v>
      </c>
      <c r="B2407" s="63" t="s">
        <v>16019</v>
      </c>
    </row>
    <row r="2408" spans="1:2" x14ac:dyDescent="0.25">
      <c r="A2408" s="62">
        <v>24111801</v>
      </c>
      <c r="B2408" s="63" t="s">
        <v>2977</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5559</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4715</v>
      </c>
    </row>
    <row r="2422" spans="1:2" x14ac:dyDescent="0.25">
      <c r="A2422" s="62">
        <v>24112004</v>
      </c>
      <c r="B2422" s="63" t="s">
        <v>3231</v>
      </c>
    </row>
    <row r="2423" spans="1:2" x14ac:dyDescent="0.25">
      <c r="A2423" s="62">
        <v>24112005</v>
      </c>
      <c r="B2423" s="63" t="s">
        <v>8176</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7832</v>
      </c>
    </row>
    <row r="2448" spans="1:2" x14ac:dyDescent="0.25">
      <c r="A2448" s="62">
        <v>24112502</v>
      </c>
      <c r="B2448" s="63" t="s">
        <v>3641</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4515</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12354</v>
      </c>
    </row>
    <row r="2462" spans="1:2" x14ac:dyDescent="0.25">
      <c r="A2462" s="62">
        <v>24121802</v>
      </c>
      <c r="B2462" s="63" t="s">
        <v>14238</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10895</v>
      </c>
    </row>
    <row r="2468" spans="1:2" x14ac:dyDescent="0.25">
      <c r="A2468" s="62">
        <v>24122001</v>
      </c>
      <c r="B2468" s="63" t="s">
        <v>3832</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4433</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7983</v>
      </c>
    </row>
    <row r="2487" spans="1:2" x14ac:dyDescent="0.25">
      <c r="A2487" s="62">
        <v>24131901</v>
      </c>
      <c r="B2487" s="63" t="s">
        <v>5141</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4899</v>
      </c>
    </row>
    <row r="2493" spans="1:2" x14ac:dyDescent="0.25">
      <c r="A2493" s="62">
        <v>24141507</v>
      </c>
      <c r="B2493" s="63" t="s">
        <v>13036</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2223</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2757</v>
      </c>
    </row>
    <row r="2511" spans="1:2" x14ac:dyDescent="0.25">
      <c r="A2511" s="62">
        <v>24141702</v>
      </c>
      <c r="B2511" s="63" t="s">
        <v>8103</v>
      </c>
    </row>
    <row r="2512" spans="1:2" x14ac:dyDescent="0.25">
      <c r="A2512" s="62">
        <v>24141703</v>
      </c>
      <c r="B2512" s="63" t="s">
        <v>8066</v>
      </c>
    </row>
    <row r="2513" spans="1:2" x14ac:dyDescent="0.25">
      <c r="A2513" s="62">
        <v>24141704</v>
      </c>
      <c r="B2513" s="63" t="s">
        <v>13524</v>
      </c>
    </row>
    <row r="2514" spans="1:2" x14ac:dyDescent="0.25">
      <c r="A2514" s="62">
        <v>24141705</v>
      </c>
      <c r="B2514" s="63" t="s">
        <v>8234</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9403</v>
      </c>
    </row>
    <row r="2525" spans="1:2" x14ac:dyDescent="0.25">
      <c r="A2525" s="62">
        <v>25101507</v>
      </c>
      <c r="B2525" s="63" t="s">
        <v>14572</v>
      </c>
    </row>
    <row r="2526" spans="1:2" x14ac:dyDescent="0.25">
      <c r="A2526" s="62">
        <v>25101508</v>
      </c>
      <c r="B2526" s="63" t="s">
        <v>13503</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4272</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16224</v>
      </c>
    </row>
    <row r="2539" spans="1:2" x14ac:dyDescent="0.25">
      <c r="A2539" s="62">
        <v>25101901</v>
      </c>
      <c r="B2539" s="63" t="s">
        <v>5811</v>
      </c>
    </row>
    <row r="2540" spans="1:2" x14ac:dyDescent="0.25">
      <c r="A2540" s="62">
        <v>25101902</v>
      </c>
      <c r="B2540" s="63" t="s">
        <v>15553</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9278</v>
      </c>
    </row>
    <row r="2557" spans="1:2" x14ac:dyDescent="0.25">
      <c r="A2557" s="62">
        <v>25111502</v>
      </c>
      <c r="B2557" s="63" t="s">
        <v>14788</v>
      </c>
    </row>
    <row r="2558" spans="1:2" x14ac:dyDescent="0.25">
      <c r="A2558" s="62">
        <v>25111503</v>
      </c>
      <c r="B2558" s="63" t="s">
        <v>12497</v>
      </c>
    </row>
    <row r="2559" spans="1:2" x14ac:dyDescent="0.25">
      <c r="A2559" s="62">
        <v>25111504</v>
      </c>
      <c r="B2559" s="63" t="s">
        <v>15949</v>
      </c>
    </row>
    <row r="2560" spans="1:2" x14ac:dyDescent="0.25">
      <c r="A2560" s="62">
        <v>25111505</v>
      </c>
      <c r="B2560" s="63" t="s">
        <v>16156</v>
      </c>
    </row>
    <row r="2561" spans="1:2" x14ac:dyDescent="0.25">
      <c r="A2561" s="62">
        <v>25111506</v>
      </c>
      <c r="B2561" s="63" t="s">
        <v>11224</v>
      </c>
    </row>
    <row r="2562" spans="1:2" x14ac:dyDescent="0.25">
      <c r="A2562" s="62">
        <v>25111507</v>
      </c>
      <c r="B2562" s="63" t="s">
        <v>5617</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4276</v>
      </c>
    </row>
    <row r="2567" spans="1:2" x14ac:dyDescent="0.25">
      <c r="A2567" s="62">
        <v>25111512</v>
      </c>
      <c r="B2567" s="63" t="s">
        <v>5676</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4399</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10770</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5176</v>
      </c>
    </row>
    <row r="2598" spans="1:2" x14ac:dyDescent="0.25">
      <c r="A2598" s="62">
        <v>25111806</v>
      </c>
      <c r="B2598" s="63" t="s">
        <v>6953</v>
      </c>
    </row>
    <row r="2599" spans="1:2" x14ac:dyDescent="0.25">
      <c r="A2599" s="62">
        <v>25111807</v>
      </c>
      <c r="B2599" s="63" t="s">
        <v>2508</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7011</v>
      </c>
    </row>
    <row r="2610" spans="1:2" x14ac:dyDescent="0.25">
      <c r="A2610" s="62">
        <v>25111910</v>
      </c>
      <c r="B2610" s="63" t="s">
        <v>3367</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14909</v>
      </c>
    </row>
    <row r="2619" spans="1:2" x14ac:dyDescent="0.25">
      <c r="A2619" s="62">
        <v>25111919</v>
      </c>
      <c r="B2619" s="63" t="s">
        <v>4603</v>
      </c>
    </row>
    <row r="2620" spans="1:2" x14ac:dyDescent="0.25">
      <c r="A2620" s="62">
        <v>25111920</v>
      </c>
      <c r="B2620" s="63" t="s">
        <v>7476</v>
      </c>
    </row>
    <row r="2621" spans="1:2" x14ac:dyDescent="0.25">
      <c r="A2621" s="62">
        <v>25111921</v>
      </c>
      <c r="B2621" s="63" t="s">
        <v>9223</v>
      </c>
    </row>
    <row r="2622" spans="1:2" x14ac:dyDescent="0.25">
      <c r="A2622" s="62">
        <v>25111922</v>
      </c>
      <c r="B2622" s="63" t="s">
        <v>4667</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3983</v>
      </c>
    </row>
    <row r="2628" spans="1:2" x14ac:dyDescent="0.25">
      <c r="A2628" s="62">
        <v>25111928</v>
      </c>
      <c r="B2628" s="63" t="s">
        <v>10384</v>
      </c>
    </row>
    <row r="2629" spans="1:2" x14ac:dyDescent="0.25">
      <c r="A2629" s="62">
        <v>25111929</v>
      </c>
      <c r="B2629" s="63" t="s">
        <v>5347</v>
      </c>
    </row>
    <row r="2630" spans="1:2" x14ac:dyDescent="0.25">
      <c r="A2630" s="62">
        <v>25111930</v>
      </c>
      <c r="B2630" s="63" t="s">
        <v>11950</v>
      </c>
    </row>
    <row r="2631" spans="1:2" x14ac:dyDescent="0.25">
      <c r="A2631" s="62">
        <v>25111931</v>
      </c>
      <c r="B2631" s="63" t="s">
        <v>4114</v>
      </c>
    </row>
    <row r="2632" spans="1:2" x14ac:dyDescent="0.25">
      <c r="A2632" s="62">
        <v>25111932</v>
      </c>
      <c r="B2632" s="63" t="s">
        <v>3551</v>
      </c>
    </row>
    <row r="2633" spans="1:2" x14ac:dyDescent="0.25">
      <c r="A2633" s="62">
        <v>25111933</v>
      </c>
      <c r="B2633" s="63" t="s">
        <v>14771</v>
      </c>
    </row>
    <row r="2634" spans="1:2" x14ac:dyDescent="0.25">
      <c r="A2634" s="62">
        <v>25111934</v>
      </c>
      <c r="B2634" s="63" t="s">
        <v>11984</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4602</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4992</v>
      </c>
    </row>
    <row r="2654" spans="1:2" x14ac:dyDescent="0.25">
      <c r="A2654" s="62">
        <v>25131503</v>
      </c>
      <c r="B2654" s="63" t="s">
        <v>483</v>
      </c>
    </row>
    <row r="2655" spans="1:2" x14ac:dyDescent="0.25">
      <c r="A2655" s="62">
        <v>25131504</v>
      </c>
      <c r="B2655" s="63" t="s">
        <v>9901</v>
      </c>
    </row>
    <row r="2656" spans="1:2" x14ac:dyDescent="0.25">
      <c r="A2656" s="62">
        <v>25131505</v>
      </c>
      <c r="B2656" s="63" t="s">
        <v>13552</v>
      </c>
    </row>
    <row r="2657" spans="1:2" x14ac:dyDescent="0.25">
      <c r="A2657" s="62">
        <v>25131506</v>
      </c>
      <c r="B2657" s="63" t="s">
        <v>5590</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4151</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8212</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5315</v>
      </c>
    </row>
    <row r="2674" spans="1:2" x14ac:dyDescent="0.25">
      <c r="A2674" s="62">
        <v>25131902</v>
      </c>
      <c r="B2674" s="63" t="s">
        <v>2956</v>
      </c>
    </row>
    <row r="2675" spans="1:2" x14ac:dyDescent="0.25">
      <c r="A2675" s="62">
        <v>25131903</v>
      </c>
      <c r="B2675" s="63" t="s">
        <v>13657</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4793</v>
      </c>
    </row>
    <row r="2681" spans="1:2" x14ac:dyDescent="0.25">
      <c r="A2681" s="62">
        <v>25132003</v>
      </c>
      <c r="B2681" s="63" t="s">
        <v>18745</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5363</v>
      </c>
    </row>
    <row r="2691" spans="1:2" x14ac:dyDescent="0.25">
      <c r="A2691" s="62">
        <v>25151706</v>
      </c>
      <c r="B2691" s="63" t="s">
        <v>2470</v>
      </c>
    </row>
    <row r="2692" spans="1:2" x14ac:dyDescent="0.25">
      <c r="A2692" s="62">
        <v>25151707</v>
      </c>
      <c r="B2692" s="63" t="s">
        <v>3860</v>
      </c>
    </row>
    <row r="2693" spans="1:2" x14ac:dyDescent="0.25">
      <c r="A2693" s="62">
        <v>25151708</v>
      </c>
      <c r="B2693" s="63" t="s">
        <v>5379</v>
      </c>
    </row>
    <row r="2694" spans="1:2" x14ac:dyDescent="0.25">
      <c r="A2694" s="62">
        <v>25151709</v>
      </c>
      <c r="B2694" s="63" t="s">
        <v>6649</v>
      </c>
    </row>
    <row r="2695" spans="1:2" x14ac:dyDescent="0.25">
      <c r="A2695" s="62">
        <v>25161501</v>
      </c>
      <c r="B2695" s="63" t="s">
        <v>14482</v>
      </c>
    </row>
    <row r="2696" spans="1:2" x14ac:dyDescent="0.25">
      <c r="A2696" s="62">
        <v>25161502</v>
      </c>
      <c r="B2696" s="63" t="s">
        <v>3839</v>
      </c>
    </row>
    <row r="2697" spans="1:2" x14ac:dyDescent="0.25">
      <c r="A2697" s="62">
        <v>25161503</v>
      </c>
      <c r="B2697" s="63" t="s">
        <v>10505</v>
      </c>
    </row>
    <row r="2698" spans="1:2" x14ac:dyDescent="0.25">
      <c r="A2698" s="62">
        <v>25161504</v>
      </c>
      <c r="B2698" s="63" t="s">
        <v>16504</v>
      </c>
    </row>
    <row r="2699" spans="1:2" x14ac:dyDescent="0.25">
      <c r="A2699" s="62">
        <v>25161505</v>
      </c>
      <c r="B2699" s="63" t="s">
        <v>2819</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3129</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3333</v>
      </c>
    </row>
    <row r="2710" spans="1:2" x14ac:dyDescent="0.25">
      <c r="A2710" s="62">
        <v>25171602</v>
      </c>
      <c r="B2710" s="63" t="s">
        <v>2807</v>
      </c>
    </row>
    <row r="2711" spans="1:2" x14ac:dyDescent="0.25">
      <c r="A2711" s="62">
        <v>25171603</v>
      </c>
      <c r="B2711" s="63" t="s">
        <v>13664</v>
      </c>
    </row>
    <row r="2712" spans="1:2" x14ac:dyDescent="0.25">
      <c r="A2712" s="62">
        <v>25171702</v>
      </c>
      <c r="B2712" s="63" t="s">
        <v>8243</v>
      </c>
    </row>
    <row r="2713" spans="1:2" x14ac:dyDescent="0.25">
      <c r="A2713" s="62">
        <v>25171703</v>
      </c>
      <c r="B2713" s="63" t="s">
        <v>4941</v>
      </c>
    </row>
    <row r="2714" spans="1:2" x14ac:dyDescent="0.25">
      <c r="A2714" s="62">
        <v>25171704</v>
      </c>
      <c r="B2714" s="63" t="s">
        <v>11046</v>
      </c>
    </row>
    <row r="2715" spans="1:2" x14ac:dyDescent="0.25">
      <c r="A2715" s="62">
        <v>25171705</v>
      </c>
      <c r="B2715" s="63" t="s">
        <v>8819</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14714</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9795</v>
      </c>
    </row>
    <row r="2732" spans="1:2" x14ac:dyDescent="0.25">
      <c r="A2732" s="62">
        <v>25171903</v>
      </c>
      <c r="B2732" s="63" t="s">
        <v>13991</v>
      </c>
    </row>
    <row r="2733" spans="1:2" x14ac:dyDescent="0.25">
      <c r="A2733" s="62">
        <v>25171905</v>
      </c>
      <c r="B2733" s="63" t="s">
        <v>10998</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2455</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4939</v>
      </c>
    </row>
    <row r="2755" spans="1:2" x14ac:dyDescent="0.25">
      <c r="A2755" s="62">
        <v>25172203</v>
      </c>
      <c r="B2755" s="63" t="s">
        <v>10890</v>
      </c>
    </row>
    <row r="2756" spans="1:2" x14ac:dyDescent="0.25">
      <c r="A2756" s="62">
        <v>25172204</v>
      </c>
      <c r="B2756" s="63" t="s">
        <v>18357</v>
      </c>
    </row>
    <row r="2757" spans="1:2" x14ac:dyDescent="0.25">
      <c r="A2757" s="62">
        <v>25172205</v>
      </c>
      <c r="B2757" s="63" t="s">
        <v>2542</v>
      </c>
    </row>
    <row r="2758" spans="1:2" x14ac:dyDescent="0.25">
      <c r="A2758" s="62">
        <v>25172301</v>
      </c>
      <c r="B2758" s="63" t="s">
        <v>6742</v>
      </c>
    </row>
    <row r="2759" spans="1:2" x14ac:dyDescent="0.25">
      <c r="A2759" s="62">
        <v>25172303</v>
      </c>
      <c r="B2759" s="63" t="s">
        <v>14640</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8463</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16136</v>
      </c>
    </row>
    <row r="2768" spans="1:2" x14ac:dyDescent="0.25">
      <c r="A2768" s="62">
        <v>25172505</v>
      </c>
      <c r="B2768" s="63" t="s">
        <v>18000</v>
      </c>
    </row>
    <row r="2769" spans="1:2" x14ac:dyDescent="0.25">
      <c r="A2769" s="62">
        <v>25172506</v>
      </c>
      <c r="B2769" s="63" t="s">
        <v>6193</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9657</v>
      </c>
    </row>
    <row r="2784" spans="1:2" x14ac:dyDescent="0.25">
      <c r="A2784" s="62">
        <v>25172803</v>
      </c>
      <c r="B2784" s="63" t="s">
        <v>2535</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10876</v>
      </c>
    </row>
    <row r="2789" spans="1:2" x14ac:dyDescent="0.25">
      <c r="A2789" s="62">
        <v>25172906</v>
      </c>
      <c r="B2789" s="63" t="s">
        <v>3133</v>
      </c>
    </row>
    <row r="2790" spans="1:2" x14ac:dyDescent="0.25">
      <c r="A2790" s="62">
        <v>25172907</v>
      </c>
      <c r="B2790" s="63" t="s">
        <v>14737</v>
      </c>
    </row>
    <row r="2791" spans="1:2" x14ac:dyDescent="0.25">
      <c r="A2791" s="62">
        <v>25173001</v>
      </c>
      <c r="B2791" s="63" t="s">
        <v>7639</v>
      </c>
    </row>
    <row r="2792" spans="1:2" x14ac:dyDescent="0.25">
      <c r="A2792" s="62">
        <v>25173003</v>
      </c>
      <c r="B2792" s="63" t="s">
        <v>5872</v>
      </c>
    </row>
    <row r="2793" spans="1:2" x14ac:dyDescent="0.25">
      <c r="A2793" s="62">
        <v>25173004</v>
      </c>
      <c r="B2793" s="63" t="s">
        <v>4654</v>
      </c>
    </row>
    <row r="2794" spans="1:2" x14ac:dyDescent="0.25">
      <c r="A2794" s="62">
        <v>25173005</v>
      </c>
      <c r="B2794" s="63" t="s">
        <v>8207</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3261</v>
      </c>
    </row>
    <row r="2801" spans="1:2" x14ac:dyDescent="0.25">
      <c r="A2801" s="62">
        <v>25173703</v>
      </c>
      <c r="B2801" s="63" t="s">
        <v>15005</v>
      </c>
    </row>
    <row r="2802" spans="1:2" x14ac:dyDescent="0.25">
      <c r="A2802" s="62">
        <v>25173704</v>
      </c>
      <c r="B2802" s="63" t="s">
        <v>14715</v>
      </c>
    </row>
    <row r="2803" spans="1:2" x14ac:dyDescent="0.25">
      <c r="A2803" s="62">
        <v>25173705</v>
      </c>
      <c r="B2803" s="63" t="s">
        <v>13151</v>
      </c>
    </row>
    <row r="2804" spans="1:2" x14ac:dyDescent="0.25">
      <c r="A2804" s="62">
        <v>25173801</v>
      </c>
      <c r="B2804" s="63" t="s">
        <v>4615</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13326</v>
      </c>
    </row>
    <row r="2810" spans="1:2" x14ac:dyDescent="0.25">
      <c r="A2810" s="62">
        <v>25173807</v>
      </c>
      <c r="B2810" s="63" t="s">
        <v>8189</v>
      </c>
    </row>
    <row r="2811" spans="1:2" x14ac:dyDescent="0.25">
      <c r="A2811" s="62">
        <v>25173808</v>
      </c>
      <c r="B2811" s="63" t="s">
        <v>13066</v>
      </c>
    </row>
    <row r="2812" spans="1:2" x14ac:dyDescent="0.25">
      <c r="A2812" s="62">
        <v>25173809</v>
      </c>
      <c r="B2812" s="63" t="s">
        <v>14558</v>
      </c>
    </row>
    <row r="2813" spans="1:2" x14ac:dyDescent="0.25">
      <c r="A2813" s="62">
        <v>25173810</v>
      </c>
      <c r="B2813" s="63" t="s">
        <v>8440</v>
      </c>
    </row>
    <row r="2814" spans="1:2" x14ac:dyDescent="0.25">
      <c r="A2814" s="62">
        <v>25173811</v>
      </c>
      <c r="B2814" s="63" t="s">
        <v>8970</v>
      </c>
    </row>
    <row r="2815" spans="1:2" x14ac:dyDescent="0.25">
      <c r="A2815" s="62">
        <v>25173812</v>
      </c>
      <c r="B2815" s="63" t="s">
        <v>12086</v>
      </c>
    </row>
    <row r="2816" spans="1:2" x14ac:dyDescent="0.25">
      <c r="A2816" s="62">
        <v>25173813</v>
      </c>
      <c r="B2816" s="63" t="s">
        <v>8470</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15558</v>
      </c>
    </row>
    <row r="2826" spans="1:2" x14ac:dyDescent="0.25">
      <c r="A2826" s="62">
        <v>25174102</v>
      </c>
      <c r="B2826" s="63" t="s">
        <v>16611</v>
      </c>
    </row>
    <row r="2827" spans="1:2" x14ac:dyDescent="0.25">
      <c r="A2827" s="62">
        <v>25174103</v>
      </c>
      <c r="B2827" s="63" t="s">
        <v>17944</v>
      </c>
    </row>
    <row r="2828" spans="1:2" x14ac:dyDescent="0.25">
      <c r="A2828" s="62">
        <v>25174104</v>
      </c>
      <c r="B2828" s="63" t="s">
        <v>4551</v>
      </c>
    </row>
    <row r="2829" spans="1:2" x14ac:dyDescent="0.25">
      <c r="A2829" s="62">
        <v>25174105</v>
      </c>
      <c r="B2829" s="63" t="s">
        <v>5462</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13413</v>
      </c>
    </row>
    <row r="2834" spans="1:2" x14ac:dyDescent="0.25">
      <c r="A2834" s="62">
        <v>25174203</v>
      </c>
      <c r="B2834" s="63" t="s">
        <v>10540</v>
      </c>
    </row>
    <row r="2835" spans="1:2" x14ac:dyDescent="0.25">
      <c r="A2835" s="62">
        <v>25174204</v>
      </c>
      <c r="B2835" s="63" t="s">
        <v>4322</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4703</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4757</v>
      </c>
    </row>
    <row r="2852" spans="1:2" x14ac:dyDescent="0.25">
      <c r="A2852" s="62">
        <v>25174408</v>
      </c>
      <c r="B2852" s="63" t="s">
        <v>9303</v>
      </c>
    </row>
    <row r="2853" spans="1:2" x14ac:dyDescent="0.25">
      <c r="A2853" s="62">
        <v>25174409</v>
      </c>
      <c r="B2853" s="63" t="s">
        <v>3267</v>
      </c>
    </row>
    <row r="2854" spans="1:2" x14ac:dyDescent="0.25">
      <c r="A2854" s="62">
        <v>25174410</v>
      </c>
      <c r="B2854" s="63" t="s">
        <v>15743</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4608</v>
      </c>
    </row>
    <row r="2859" spans="1:2" x14ac:dyDescent="0.25">
      <c r="A2859" s="62">
        <v>25181601</v>
      </c>
      <c r="B2859" s="63" t="s">
        <v>4124</v>
      </c>
    </row>
    <row r="2860" spans="1:2" x14ac:dyDescent="0.25">
      <c r="A2860" s="62">
        <v>25181602</v>
      </c>
      <c r="B2860" s="63" t="s">
        <v>12113</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13660</v>
      </c>
    </row>
    <row r="2870" spans="1:2" x14ac:dyDescent="0.25">
      <c r="A2870" s="62">
        <v>25181709</v>
      </c>
      <c r="B2870" s="63" t="s">
        <v>12152</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14050</v>
      </c>
    </row>
    <row r="2885" spans="1:2" x14ac:dyDescent="0.25">
      <c r="A2885" s="62">
        <v>25191511</v>
      </c>
      <c r="B2885" s="63" t="s">
        <v>15305</v>
      </c>
    </row>
    <row r="2886" spans="1:2" x14ac:dyDescent="0.25">
      <c r="A2886" s="62">
        <v>25191512</v>
      </c>
      <c r="B2886" s="63" t="s">
        <v>16173</v>
      </c>
    </row>
    <row r="2887" spans="1:2" x14ac:dyDescent="0.25">
      <c r="A2887" s="62">
        <v>25191513</v>
      </c>
      <c r="B2887" s="63" t="s">
        <v>8580</v>
      </c>
    </row>
    <row r="2888" spans="1:2" x14ac:dyDescent="0.25">
      <c r="A2888" s="62">
        <v>25191514</v>
      </c>
      <c r="B2888" s="63" t="s">
        <v>16402</v>
      </c>
    </row>
    <row r="2889" spans="1:2" x14ac:dyDescent="0.25">
      <c r="A2889" s="62">
        <v>25191601</v>
      </c>
      <c r="B2889" s="63" t="s">
        <v>6657</v>
      </c>
    </row>
    <row r="2890" spans="1:2" x14ac:dyDescent="0.25">
      <c r="A2890" s="62">
        <v>25191602</v>
      </c>
      <c r="B2890" s="63" t="s">
        <v>17307</v>
      </c>
    </row>
    <row r="2891" spans="1:2" x14ac:dyDescent="0.25">
      <c r="A2891" s="62">
        <v>25191603</v>
      </c>
      <c r="B2891" s="63" t="s">
        <v>3966</v>
      </c>
    </row>
    <row r="2892" spans="1:2" x14ac:dyDescent="0.25">
      <c r="A2892" s="62">
        <v>25191604</v>
      </c>
      <c r="B2892" s="63" t="s">
        <v>11134</v>
      </c>
    </row>
    <row r="2893" spans="1:2" x14ac:dyDescent="0.25">
      <c r="A2893" s="62">
        <v>25191605</v>
      </c>
      <c r="B2893" s="63" t="s">
        <v>15494</v>
      </c>
    </row>
    <row r="2894" spans="1:2" x14ac:dyDescent="0.25">
      <c r="A2894" s="62">
        <v>25191701</v>
      </c>
      <c r="B2894" s="63" t="s">
        <v>16488</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8387</v>
      </c>
    </row>
    <row r="2904" spans="1:2" x14ac:dyDescent="0.25">
      <c r="A2904" s="62">
        <v>25201507</v>
      </c>
      <c r="B2904" s="63" t="s">
        <v>3690</v>
      </c>
    </row>
    <row r="2905" spans="1:2" x14ac:dyDescent="0.25">
      <c r="A2905" s="62">
        <v>25201508</v>
      </c>
      <c r="B2905" s="63" t="s">
        <v>14108</v>
      </c>
    </row>
    <row r="2906" spans="1:2" x14ac:dyDescent="0.25">
      <c r="A2906" s="62">
        <v>25201509</v>
      </c>
      <c r="B2906" s="63" t="s">
        <v>10219</v>
      </c>
    </row>
    <row r="2907" spans="1:2" x14ac:dyDescent="0.25">
      <c r="A2907" s="62">
        <v>25201510</v>
      </c>
      <c r="B2907" s="63" t="s">
        <v>5533</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14984</v>
      </c>
    </row>
    <row r="2913" spans="1:2" x14ac:dyDescent="0.25">
      <c r="A2913" s="62">
        <v>25201516</v>
      </c>
      <c r="B2913" s="63" t="s">
        <v>8110</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3020</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3443</v>
      </c>
    </row>
    <row r="2928" spans="1:2" x14ac:dyDescent="0.25">
      <c r="A2928" s="62">
        <v>25201705</v>
      </c>
      <c r="B2928" s="63" t="s">
        <v>10699</v>
      </c>
    </row>
    <row r="2929" spans="1:2" x14ac:dyDescent="0.25">
      <c r="A2929" s="62">
        <v>25201706</v>
      </c>
      <c r="B2929" s="63" t="s">
        <v>5707</v>
      </c>
    </row>
    <row r="2930" spans="1:2" x14ac:dyDescent="0.25">
      <c r="A2930" s="62">
        <v>25201707</v>
      </c>
      <c r="B2930" s="63" t="s">
        <v>4852</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4228</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11002</v>
      </c>
    </row>
    <row r="2947" spans="1:2" x14ac:dyDescent="0.25">
      <c r="A2947" s="62">
        <v>25202104</v>
      </c>
      <c r="B2947" s="63" t="s">
        <v>3339</v>
      </c>
    </row>
    <row r="2948" spans="1:2" x14ac:dyDescent="0.25">
      <c r="A2948" s="62">
        <v>25202105</v>
      </c>
      <c r="B2948" s="63" t="s">
        <v>10906</v>
      </c>
    </row>
    <row r="2949" spans="1:2" x14ac:dyDescent="0.25">
      <c r="A2949" s="62">
        <v>25202201</v>
      </c>
      <c r="B2949" s="63" t="s">
        <v>3952</v>
      </c>
    </row>
    <row r="2950" spans="1:2" x14ac:dyDescent="0.25">
      <c r="A2950" s="62">
        <v>25202202</v>
      </c>
      <c r="B2950" s="63" t="s">
        <v>4420</v>
      </c>
    </row>
    <row r="2951" spans="1:2" x14ac:dyDescent="0.25">
      <c r="A2951" s="62">
        <v>25202203</v>
      </c>
      <c r="B2951" s="63" t="s">
        <v>12445</v>
      </c>
    </row>
    <row r="2952" spans="1:2" x14ac:dyDescent="0.25">
      <c r="A2952" s="62">
        <v>25202204</v>
      </c>
      <c r="B2952" s="63" t="s">
        <v>13627</v>
      </c>
    </row>
    <row r="2953" spans="1:2" x14ac:dyDescent="0.25">
      <c r="A2953" s="62">
        <v>25202205</v>
      </c>
      <c r="B2953" s="63" t="s">
        <v>16242</v>
      </c>
    </row>
    <row r="2954" spans="1:2" x14ac:dyDescent="0.25">
      <c r="A2954" s="62">
        <v>25202206</v>
      </c>
      <c r="B2954" s="63" t="s">
        <v>3972</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2420</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9082</v>
      </c>
    </row>
    <row r="2969" spans="1:2" x14ac:dyDescent="0.25">
      <c r="A2969" s="62">
        <v>25202507</v>
      </c>
      <c r="B2969" s="63" t="s">
        <v>15962</v>
      </c>
    </row>
    <row r="2970" spans="1:2" x14ac:dyDescent="0.25">
      <c r="A2970" s="62">
        <v>25202508</v>
      </c>
      <c r="B2970" s="63" t="s">
        <v>1882</v>
      </c>
    </row>
    <row r="2971" spans="1:2" x14ac:dyDescent="0.25">
      <c r="A2971" s="62">
        <v>25202509</v>
      </c>
      <c r="B2971" s="63" t="s">
        <v>5525</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13666</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5224</v>
      </c>
    </row>
    <row r="3003" spans="1:2" x14ac:dyDescent="0.25">
      <c r="A3003" s="62">
        <v>26101609</v>
      </c>
      <c r="B3003" s="63" t="s">
        <v>13875</v>
      </c>
    </row>
    <row r="3004" spans="1:2" x14ac:dyDescent="0.25">
      <c r="A3004" s="62">
        <v>26101610</v>
      </c>
      <c r="B3004" s="63" t="s">
        <v>4306</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2805</v>
      </c>
    </row>
    <row r="3011" spans="1:2" x14ac:dyDescent="0.25">
      <c r="A3011" s="62">
        <v>26101701</v>
      </c>
      <c r="B3011" s="63" t="s">
        <v>3789</v>
      </c>
    </row>
    <row r="3012" spans="1:2" x14ac:dyDescent="0.25">
      <c r="A3012" s="62">
        <v>26101702</v>
      </c>
      <c r="B3012" s="63" t="s">
        <v>13015</v>
      </c>
    </row>
    <row r="3013" spans="1:2" x14ac:dyDescent="0.25">
      <c r="A3013" s="62">
        <v>26101703</v>
      </c>
      <c r="B3013" s="63" t="s">
        <v>2165</v>
      </c>
    </row>
    <row r="3014" spans="1:2" x14ac:dyDescent="0.25">
      <c r="A3014" s="62">
        <v>26101704</v>
      </c>
      <c r="B3014" s="63" t="s">
        <v>14272</v>
      </c>
    </row>
    <row r="3015" spans="1:2" x14ac:dyDescent="0.25">
      <c r="A3015" s="62">
        <v>26101705</v>
      </c>
      <c r="B3015" s="63" t="s">
        <v>16735</v>
      </c>
    </row>
    <row r="3016" spans="1:2" x14ac:dyDescent="0.25">
      <c r="A3016" s="62">
        <v>26101706</v>
      </c>
      <c r="B3016" s="63" t="s">
        <v>3760</v>
      </c>
    </row>
    <row r="3017" spans="1:2" x14ac:dyDescent="0.25">
      <c r="A3017" s="62">
        <v>26101707</v>
      </c>
      <c r="B3017" s="63" t="s">
        <v>7522</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6998</v>
      </c>
    </row>
    <row r="3028" spans="1:2" x14ac:dyDescent="0.25">
      <c r="A3028" s="62">
        <v>26101719</v>
      </c>
      <c r="B3028" s="63" t="s">
        <v>4428</v>
      </c>
    </row>
    <row r="3029" spans="1:2" x14ac:dyDescent="0.25">
      <c r="A3029" s="62">
        <v>26101720</v>
      </c>
      <c r="B3029" s="63" t="s">
        <v>2133</v>
      </c>
    </row>
    <row r="3030" spans="1:2" x14ac:dyDescent="0.25">
      <c r="A3030" s="62">
        <v>26101721</v>
      </c>
      <c r="B3030" s="63" t="s">
        <v>8004</v>
      </c>
    </row>
    <row r="3031" spans="1:2" x14ac:dyDescent="0.25">
      <c r="A3031" s="62">
        <v>26101723</v>
      </c>
      <c r="B3031" s="63" t="s">
        <v>3041</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13799</v>
      </c>
    </row>
    <row r="3044" spans="1:2" x14ac:dyDescent="0.25">
      <c r="A3044" s="62">
        <v>26101736</v>
      </c>
      <c r="B3044" s="63" t="s">
        <v>10799</v>
      </c>
    </row>
    <row r="3045" spans="1:2" x14ac:dyDescent="0.25">
      <c r="A3045" s="62">
        <v>26101737</v>
      </c>
      <c r="B3045" s="63" t="s">
        <v>1752</v>
      </c>
    </row>
    <row r="3046" spans="1:2" x14ac:dyDescent="0.25">
      <c r="A3046" s="62">
        <v>26101738</v>
      </c>
      <c r="B3046" s="63" t="s">
        <v>7497</v>
      </c>
    </row>
    <row r="3047" spans="1:2" x14ac:dyDescent="0.25">
      <c r="A3047" s="62">
        <v>26101740</v>
      </c>
      <c r="B3047" s="63" t="s">
        <v>5420</v>
      </c>
    </row>
    <row r="3048" spans="1:2" x14ac:dyDescent="0.25">
      <c r="A3048" s="62">
        <v>26101741</v>
      </c>
      <c r="B3048" s="63" t="s">
        <v>8317</v>
      </c>
    </row>
    <row r="3049" spans="1:2" x14ac:dyDescent="0.25">
      <c r="A3049" s="62">
        <v>26101742</v>
      </c>
      <c r="B3049" s="63" t="s">
        <v>16015</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5532</v>
      </c>
    </row>
    <row r="3057" spans="1:2" x14ac:dyDescent="0.25">
      <c r="A3057" s="62">
        <v>26101755</v>
      </c>
      <c r="B3057" s="63" t="s">
        <v>385</v>
      </c>
    </row>
    <row r="3058" spans="1:2" x14ac:dyDescent="0.25">
      <c r="A3058" s="62">
        <v>26101756</v>
      </c>
      <c r="B3058" s="63" t="s">
        <v>6074</v>
      </c>
    </row>
    <row r="3059" spans="1:2" x14ac:dyDescent="0.25">
      <c r="A3059" s="62">
        <v>26101757</v>
      </c>
      <c r="B3059" s="63" t="s">
        <v>2761</v>
      </c>
    </row>
    <row r="3060" spans="1:2" x14ac:dyDescent="0.25">
      <c r="A3060" s="62">
        <v>26101758</v>
      </c>
      <c r="B3060" s="63" t="s">
        <v>5570</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13123</v>
      </c>
    </row>
    <row r="3069" spans="1:2" x14ac:dyDescent="0.25">
      <c r="A3069" s="62">
        <v>26101801</v>
      </c>
      <c r="B3069" s="63" t="s">
        <v>5266</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13328</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2281</v>
      </c>
    </row>
    <row r="3080" spans="1:2" x14ac:dyDescent="0.25">
      <c r="A3080" s="62">
        <v>26111501</v>
      </c>
      <c r="B3080" s="63" t="s">
        <v>10037</v>
      </c>
    </row>
    <row r="3081" spans="1:2" x14ac:dyDescent="0.25">
      <c r="A3081" s="62">
        <v>26111503</v>
      </c>
      <c r="B3081" s="63" t="s">
        <v>9189</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16361</v>
      </c>
    </row>
    <row r="3092" spans="1:2" x14ac:dyDescent="0.25">
      <c r="A3092" s="62">
        <v>26111516</v>
      </c>
      <c r="B3092" s="63" t="s">
        <v>4275</v>
      </c>
    </row>
    <row r="3093" spans="1:2" x14ac:dyDescent="0.25">
      <c r="A3093" s="62">
        <v>26111517</v>
      </c>
      <c r="B3093" s="63" t="s">
        <v>10777</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3739</v>
      </c>
    </row>
    <row r="3098" spans="1:2" x14ac:dyDescent="0.25">
      <c r="A3098" s="62">
        <v>26111522</v>
      </c>
      <c r="B3098" s="63" t="s">
        <v>10858</v>
      </c>
    </row>
    <row r="3099" spans="1:2" x14ac:dyDescent="0.25">
      <c r="A3099" s="62">
        <v>26111523</v>
      </c>
      <c r="B3099" s="63" t="s">
        <v>3879</v>
      </c>
    </row>
    <row r="3100" spans="1:2" x14ac:dyDescent="0.25">
      <c r="A3100" s="62">
        <v>26111524</v>
      </c>
      <c r="B3100" s="63" t="s">
        <v>11078</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8787</v>
      </c>
    </row>
    <row r="3111" spans="1:2" x14ac:dyDescent="0.25">
      <c r="A3111" s="62">
        <v>26111535</v>
      </c>
      <c r="B3111" s="63" t="s">
        <v>15746</v>
      </c>
    </row>
    <row r="3112" spans="1:2" x14ac:dyDescent="0.25">
      <c r="A3112" s="62">
        <v>26111601</v>
      </c>
      <c r="B3112" s="63" t="s">
        <v>14900</v>
      </c>
    </row>
    <row r="3113" spans="1:2" x14ac:dyDescent="0.25">
      <c r="A3113" s="62">
        <v>26111602</v>
      </c>
      <c r="B3113" s="63" t="s">
        <v>14476</v>
      </c>
    </row>
    <row r="3114" spans="1:2" x14ac:dyDescent="0.25">
      <c r="A3114" s="62">
        <v>26111603</v>
      </c>
      <c r="B3114" s="63" t="s">
        <v>5350</v>
      </c>
    </row>
    <row r="3115" spans="1:2" x14ac:dyDescent="0.25">
      <c r="A3115" s="62">
        <v>26111604</v>
      </c>
      <c r="B3115" s="63" t="s">
        <v>9251</v>
      </c>
    </row>
    <row r="3116" spans="1:2" x14ac:dyDescent="0.25">
      <c r="A3116" s="62">
        <v>26111605</v>
      </c>
      <c r="B3116" s="63" t="s">
        <v>5275</v>
      </c>
    </row>
    <row r="3117" spans="1:2" x14ac:dyDescent="0.25">
      <c r="A3117" s="62">
        <v>26111606</v>
      </c>
      <c r="B3117" s="63" t="s">
        <v>16372</v>
      </c>
    </row>
    <row r="3118" spans="1:2" x14ac:dyDescent="0.25">
      <c r="A3118" s="62">
        <v>26111607</v>
      </c>
      <c r="B3118" s="63" t="s">
        <v>10524</v>
      </c>
    </row>
    <row r="3119" spans="1:2" x14ac:dyDescent="0.25">
      <c r="A3119" s="62">
        <v>26111608</v>
      </c>
      <c r="B3119" s="63" t="s">
        <v>13961</v>
      </c>
    </row>
    <row r="3120" spans="1:2" x14ac:dyDescent="0.25">
      <c r="A3120" s="62">
        <v>26111701</v>
      </c>
      <c r="B3120" s="63" t="s">
        <v>5429</v>
      </c>
    </row>
    <row r="3121" spans="1:2" x14ac:dyDescent="0.25">
      <c r="A3121" s="62">
        <v>26111702</v>
      </c>
      <c r="B3121" s="63" t="s">
        <v>10201</v>
      </c>
    </row>
    <row r="3122" spans="1:2" x14ac:dyDescent="0.25">
      <c r="A3122" s="62">
        <v>26111703</v>
      </c>
      <c r="B3122" s="63" t="s">
        <v>5284</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16913</v>
      </c>
    </row>
    <row r="3132" spans="1:2" x14ac:dyDescent="0.25">
      <c r="A3132" s="62">
        <v>26111713</v>
      </c>
      <c r="B3132" s="63" t="s">
        <v>15864</v>
      </c>
    </row>
    <row r="3133" spans="1:2" x14ac:dyDescent="0.25">
      <c r="A3133" s="62">
        <v>26111714</v>
      </c>
      <c r="B3133" s="63" t="s">
        <v>3270</v>
      </c>
    </row>
    <row r="3134" spans="1:2" x14ac:dyDescent="0.25">
      <c r="A3134" s="62">
        <v>26111715</v>
      </c>
      <c r="B3134" s="63" t="s">
        <v>5656</v>
      </c>
    </row>
    <row r="3135" spans="1:2" x14ac:dyDescent="0.25">
      <c r="A3135" s="62">
        <v>26111716</v>
      </c>
      <c r="B3135" s="63" t="s">
        <v>8940</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14137</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3507</v>
      </c>
    </row>
    <row r="3152" spans="1:2" x14ac:dyDescent="0.25">
      <c r="A3152" s="62">
        <v>26111808</v>
      </c>
      <c r="B3152" s="63" t="s">
        <v>11011</v>
      </c>
    </row>
    <row r="3153" spans="1:2" x14ac:dyDescent="0.25">
      <c r="A3153" s="62">
        <v>26111809</v>
      </c>
      <c r="B3153" s="63" t="s">
        <v>5683</v>
      </c>
    </row>
    <row r="3154" spans="1:2" x14ac:dyDescent="0.25">
      <c r="A3154" s="62">
        <v>26111810</v>
      </c>
      <c r="B3154" s="63" t="s">
        <v>3900</v>
      </c>
    </row>
    <row r="3155" spans="1:2" x14ac:dyDescent="0.25">
      <c r="A3155" s="62">
        <v>26111901</v>
      </c>
      <c r="B3155" s="63" t="s">
        <v>12719</v>
      </c>
    </row>
    <row r="3156" spans="1:2" x14ac:dyDescent="0.25">
      <c r="A3156" s="62">
        <v>26111902</v>
      </c>
      <c r="B3156" s="63" t="s">
        <v>15807</v>
      </c>
    </row>
    <row r="3157" spans="1:2" x14ac:dyDescent="0.25">
      <c r="A3157" s="62">
        <v>26111903</v>
      </c>
      <c r="B3157" s="63" t="s">
        <v>6126</v>
      </c>
    </row>
    <row r="3158" spans="1:2" x14ac:dyDescent="0.25">
      <c r="A3158" s="62">
        <v>26111904</v>
      </c>
      <c r="B3158" s="63" t="s">
        <v>16657</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14071</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4583</v>
      </c>
    </row>
    <row r="3192" spans="1:2" x14ac:dyDescent="0.25">
      <c r="A3192" s="62">
        <v>26121538</v>
      </c>
      <c r="B3192" s="63" t="s">
        <v>8765</v>
      </c>
    </row>
    <row r="3193" spans="1:2" x14ac:dyDescent="0.25">
      <c r="A3193" s="62">
        <v>26121539</v>
      </c>
      <c r="B3193" s="63" t="s">
        <v>11607</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15358</v>
      </c>
    </row>
    <row r="3204" spans="1:2" x14ac:dyDescent="0.25">
      <c r="A3204" s="62">
        <v>26121609</v>
      </c>
      <c r="B3204" s="63" t="s">
        <v>4454</v>
      </c>
    </row>
    <row r="3205" spans="1:2" x14ac:dyDescent="0.25">
      <c r="A3205" s="62">
        <v>26121610</v>
      </c>
      <c r="B3205" s="63" t="s">
        <v>8135</v>
      </c>
    </row>
    <row r="3206" spans="1:2" x14ac:dyDescent="0.25">
      <c r="A3206" s="62">
        <v>26121611</v>
      </c>
      <c r="B3206" s="63" t="s">
        <v>10227</v>
      </c>
    </row>
    <row r="3207" spans="1:2" x14ac:dyDescent="0.25">
      <c r="A3207" s="62">
        <v>26121612</v>
      </c>
      <c r="B3207" s="63" t="s">
        <v>14117</v>
      </c>
    </row>
    <row r="3208" spans="1:2" x14ac:dyDescent="0.25">
      <c r="A3208" s="62">
        <v>26121613</v>
      </c>
      <c r="B3208" s="63" t="s">
        <v>8405</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7871</v>
      </c>
    </row>
    <row r="3239" spans="1:2" x14ac:dyDescent="0.25">
      <c r="A3239" s="62">
        <v>26131505</v>
      </c>
      <c r="B3239" s="63" t="s">
        <v>2874</v>
      </c>
    </row>
    <row r="3240" spans="1:2" x14ac:dyDescent="0.25">
      <c r="A3240" s="62">
        <v>26131506</v>
      </c>
      <c r="B3240" s="63" t="s">
        <v>17247</v>
      </c>
    </row>
    <row r="3241" spans="1:2" x14ac:dyDescent="0.25">
      <c r="A3241" s="62">
        <v>26131507</v>
      </c>
      <c r="B3241" s="63" t="s">
        <v>9276</v>
      </c>
    </row>
    <row r="3242" spans="1:2" x14ac:dyDescent="0.25">
      <c r="A3242" s="62">
        <v>26131508</v>
      </c>
      <c r="B3242" s="63" t="s">
        <v>3305</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14305</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8969</v>
      </c>
    </row>
    <row r="3253" spans="1:2" x14ac:dyDescent="0.25">
      <c r="A3253" s="62">
        <v>26131609</v>
      </c>
      <c r="B3253" s="63" t="s">
        <v>8281</v>
      </c>
    </row>
    <row r="3254" spans="1:2" x14ac:dyDescent="0.25">
      <c r="A3254" s="62">
        <v>26131610</v>
      </c>
      <c r="B3254" s="63" t="s">
        <v>7981</v>
      </c>
    </row>
    <row r="3255" spans="1:2" x14ac:dyDescent="0.25">
      <c r="A3255" s="62">
        <v>26131611</v>
      </c>
      <c r="B3255" s="63" t="s">
        <v>4911</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13859</v>
      </c>
    </row>
    <row r="3263" spans="1:2" x14ac:dyDescent="0.25">
      <c r="A3263" s="62">
        <v>26131801</v>
      </c>
      <c r="B3263" s="63" t="s">
        <v>4559</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16710</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3719</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18160</v>
      </c>
    </row>
    <row r="3287" spans="1:2" x14ac:dyDescent="0.25">
      <c r="A3287" s="62">
        <v>26141804</v>
      </c>
      <c r="B3287" s="63" t="s">
        <v>14128</v>
      </c>
    </row>
    <row r="3288" spans="1:2" x14ac:dyDescent="0.25">
      <c r="A3288" s="62">
        <v>26141805</v>
      </c>
      <c r="B3288" s="63" t="s">
        <v>9459</v>
      </c>
    </row>
    <row r="3289" spans="1:2" x14ac:dyDescent="0.25">
      <c r="A3289" s="62">
        <v>26141806</v>
      </c>
      <c r="B3289" s="63" t="s">
        <v>5217</v>
      </c>
    </row>
    <row r="3290" spans="1:2" x14ac:dyDescent="0.25">
      <c r="A3290" s="62">
        <v>26141807</v>
      </c>
      <c r="B3290" s="63" t="s">
        <v>4064</v>
      </c>
    </row>
    <row r="3291" spans="1:2" x14ac:dyDescent="0.25">
      <c r="A3291" s="62">
        <v>26141808</v>
      </c>
      <c r="B3291" s="63" t="s">
        <v>14906</v>
      </c>
    </row>
    <row r="3292" spans="1:2" x14ac:dyDescent="0.25">
      <c r="A3292" s="62">
        <v>26141809</v>
      </c>
      <c r="B3292" s="63" t="s">
        <v>13133</v>
      </c>
    </row>
    <row r="3293" spans="1:2" x14ac:dyDescent="0.25">
      <c r="A3293" s="62">
        <v>26141901</v>
      </c>
      <c r="B3293" s="63" t="s">
        <v>14811</v>
      </c>
    </row>
    <row r="3294" spans="1:2" x14ac:dyDescent="0.25">
      <c r="A3294" s="62">
        <v>26141902</v>
      </c>
      <c r="B3294" s="63" t="s">
        <v>14326</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3464</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2683</v>
      </c>
    </row>
    <row r="3307" spans="1:2" x14ac:dyDescent="0.25">
      <c r="A3307" s="62">
        <v>26142005</v>
      </c>
      <c r="B3307" s="63" t="s">
        <v>4191</v>
      </c>
    </row>
    <row r="3308" spans="1:2" x14ac:dyDescent="0.25">
      <c r="A3308" s="62">
        <v>26142006</v>
      </c>
      <c r="B3308" s="63" t="s">
        <v>15773</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8043</v>
      </c>
    </row>
    <row r="3313" spans="1:2" x14ac:dyDescent="0.25">
      <c r="A3313" s="62">
        <v>26142117</v>
      </c>
      <c r="B3313" s="63" t="s">
        <v>8979</v>
      </c>
    </row>
    <row r="3314" spans="1:2" x14ac:dyDescent="0.25">
      <c r="A3314" s="62">
        <v>26142201</v>
      </c>
      <c r="B3314" s="63" t="s">
        <v>5290</v>
      </c>
    </row>
    <row r="3315" spans="1:2" x14ac:dyDescent="0.25">
      <c r="A3315" s="62">
        <v>26142202</v>
      </c>
      <c r="B3315" s="63" t="s">
        <v>13839</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13625</v>
      </c>
    </row>
    <row r="3320" spans="1:2" x14ac:dyDescent="0.25">
      <c r="A3320" s="62">
        <v>26142307</v>
      </c>
      <c r="B3320" s="63" t="s">
        <v>9690</v>
      </c>
    </row>
    <row r="3321" spans="1:2" x14ac:dyDescent="0.25">
      <c r="A3321" s="62">
        <v>26142308</v>
      </c>
      <c r="B3321" s="63" t="s">
        <v>4668</v>
      </c>
    </row>
    <row r="3322" spans="1:2" x14ac:dyDescent="0.25">
      <c r="A3322" s="62">
        <v>26142310</v>
      </c>
      <c r="B3322" s="63" t="s">
        <v>17738</v>
      </c>
    </row>
    <row r="3323" spans="1:2" x14ac:dyDescent="0.25">
      <c r="A3323" s="62">
        <v>26142311</v>
      </c>
      <c r="B3323" s="63" t="s">
        <v>8622</v>
      </c>
    </row>
    <row r="3324" spans="1:2" x14ac:dyDescent="0.25">
      <c r="A3324" s="62">
        <v>26142312</v>
      </c>
      <c r="B3324" s="63" t="s">
        <v>4314</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5373</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13466</v>
      </c>
    </row>
    <row r="3337" spans="1:2" x14ac:dyDescent="0.25">
      <c r="A3337" s="62">
        <v>27111505</v>
      </c>
      <c r="B3337" s="63" t="s">
        <v>16775</v>
      </c>
    </row>
    <row r="3338" spans="1:2" x14ac:dyDescent="0.25">
      <c r="A3338" s="62">
        <v>27111506</v>
      </c>
      <c r="B3338" s="63" t="s">
        <v>8275</v>
      </c>
    </row>
    <row r="3339" spans="1:2" x14ac:dyDescent="0.25">
      <c r="A3339" s="62">
        <v>27111507</v>
      </c>
      <c r="B3339" s="63" t="s">
        <v>4932</v>
      </c>
    </row>
    <row r="3340" spans="1:2" x14ac:dyDescent="0.25">
      <c r="A3340" s="62">
        <v>27111508</v>
      </c>
      <c r="B3340" s="63" t="s">
        <v>7398</v>
      </c>
    </row>
    <row r="3341" spans="1:2" x14ac:dyDescent="0.25">
      <c r="A3341" s="62">
        <v>27111509</v>
      </c>
      <c r="B3341" s="63" t="s">
        <v>8809</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13456</v>
      </c>
    </row>
    <row r="3346" spans="1:2" x14ac:dyDescent="0.25">
      <c r="A3346" s="62">
        <v>27111514</v>
      </c>
      <c r="B3346" s="63" t="s">
        <v>15640</v>
      </c>
    </row>
    <row r="3347" spans="1:2" x14ac:dyDescent="0.25">
      <c r="A3347" s="62">
        <v>27111515</v>
      </c>
      <c r="B3347" s="63" t="s">
        <v>12056</v>
      </c>
    </row>
    <row r="3348" spans="1:2" x14ac:dyDescent="0.25">
      <c r="A3348" s="62">
        <v>27111516</v>
      </c>
      <c r="B3348" s="63" t="s">
        <v>4146</v>
      </c>
    </row>
    <row r="3349" spans="1:2" x14ac:dyDescent="0.25">
      <c r="A3349" s="62">
        <v>27111517</v>
      </c>
      <c r="B3349" s="63" t="s">
        <v>10452</v>
      </c>
    </row>
    <row r="3350" spans="1:2" x14ac:dyDescent="0.25">
      <c r="A3350" s="62">
        <v>27111518</v>
      </c>
      <c r="B3350" s="63" t="s">
        <v>9002</v>
      </c>
    </row>
    <row r="3351" spans="1:2" x14ac:dyDescent="0.25">
      <c r="A3351" s="62">
        <v>27111519</v>
      </c>
      <c r="B3351" s="63" t="s">
        <v>8507</v>
      </c>
    </row>
    <row r="3352" spans="1:2" x14ac:dyDescent="0.25">
      <c r="A3352" s="62">
        <v>27111520</v>
      </c>
      <c r="B3352" s="63" t="s">
        <v>14254</v>
      </c>
    </row>
    <row r="3353" spans="1:2" x14ac:dyDescent="0.25">
      <c r="A3353" s="62">
        <v>27111521</v>
      </c>
      <c r="B3353" s="63" t="s">
        <v>301</v>
      </c>
    </row>
    <row r="3354" spans="1:2" x14ac:dyDescent="0.25">
      <c r="A3354" s="62">
        <v>27111601</v>
      </c>
      <c r="B3354" s="63" t="s">
        <v>10988</v>
      </c>
    </row>
    <row r="3355" spans="1:2" x14ac:dyDescent="0.25">
      <c r="A3355" s="62">
        <v>27111602</v>
      </c>
      <c r="B3355" s="63" t="s">
        <v>5669</v>
      </c>
    </row>
    <row r="3356" spans="1:2" x14ac:dyDescent="0.25">
      <c r="A3356" s="62">
        <v>27111603</v>
      </c>
      <c r="B3356" s="63" t="s">
        <v>12246</v>
      </c>
    </row>
    <row r="3357" spans="1:2" x14ac:dyDescent="0.25">
      <c r="A3357" s="62">
        <v>27111604</v>
      </c>
      <c r="B3357" s="63" t="s">
        <v>16512</v>
      </c>
    </row>
    <row r="3358" spans="1:2" x14ac:dyDescent="0.25">
      <c r="A3358" s="62">
        <v>27111605</v>
      </c>
      <c r="B3358" s="63" t="s">
        <v>7766</v>
      </c>
    </row>
    <row r="3359" spans="1:2" x14ac:dyDescent="0.25">
      <c r="A3359" s="62">
        <v>27111607</v>
      </c>
      <c r="B3359" s="63" t="s">
        <v>3449</v>
      </c>
    </row>
    <row r="3360" spans="1:2" x14ac:dyDescent="0.25">
      <c r="A3360" s="62">
        <v>27111608</v>
      </c>
      <c r="B3360" s="63" t="s">
        <v>7850</v>
      </c>
    </row>
    <row r="3361" spans="1:2" x14ac:dyDescent="0.25">
      <c r="A3361" s="62">
        <v>27111609</v>
      </c>
      <c r="B3361" s="63" t="s">
        <v>2864</v>
      </c>
    </row>
    <row r="3362" spans="1:2" x14ac:dyDescent="0.25">
      <c r="A3362" s="62">
        <v>27111701</v>
      </c>
      <c r="B3362" s="63" t="s">
        <v>10030</v>
      </c>
    </row>
    <row r="3363" spans="1:2" x14ac:dyDescent="0.25">
      <c r="A3363" s="62">
        <v>27111702</v>
      </c>
      <c r="B3363" s="63" t="s">
        <v>15487</v>
      </c>
    </row>
    <row r="3364" spans="1:2" x14ac:dyDescent="0.25">
      <c r="A3364" s="62">
        <v>27111703</v>
      </c>
      <c r="B3364" s="63" t="s">
        <v>5161</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5150</v>
      </c>
    </row>
    <row r="3376" spans="1:2" x14ac:dyDescent="0.25">
      <c r="A3376" s="62">
        <v>27111715</v>
      </c>
      <c r="B3376" s="63" t="s">
        <v>7738</v>
      </c>
    </row>
    <row r="3377" spans="1:2" x14ac:dyDescent="0.25">
      <c r="A3377" s="62">
        <v>27111716</v>
      </c>
      <c r="B3377" s="63" t="s">
        <v>16628</v>
      </c>
    </row>
    <row r="3378" spans="1:2" x14ac:dyDescent="0.25">
      <c r="A3378" s="62">
        <v>27111717</v>
      </c>
      <c r="B3378" s="63" t="s">
        <v>8427</v>
      </c>
    </row>
    <row r="3379" spans="1:2" x14ac:dyDescent="0.25">
      <c r="A3379" s="62">
        <v>27111718</v>
      </c>
      <c r="B3379" s="63" t="s">
        <v>13520</v>
      </c>
    </row>
    <row r="3380" spans="1:2" x14ac:dyDescent="0.25">
      <c r="A3380" s="62">
        <v>27111720</v>
      </c>
      <c r="B3380" s="63" t="s">
        <v>9727</v>
      </c>
    </row>
    <row r="3381" spans="1:2" x14ac:dyDescent="0.25">
      <c r="A3381" s="62">
        <v>27111721</v>
      </c>
      <c r="B3381" s="63" t="s">
        <v>16055</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4736</v>
      </c>
    </row>
    <row r="3390" spans="1:2" x14ac:dyDescent="0.25">
      <c r="A3390" s="62">
        <v>27111803</v>
      </c>
      <c r="B3390" s="63" t="s">
        <v>14733</v>
      </c>
    </row>
    <row r="3391" spans="1:2" x14ac:dyDescent="0.25">
      <c r="A3391" s="62">
        <v>27111804</v>
      </c>
      <c r="B3391" s="63" t="s">
        <v>18289</v>
      </c>
    </row>
    <row r="3392" spans="1:2" x14ac:dyDescent="0.25">
      <c r="A3392" s="62">
        <v>27111806</v>
      </c>
      <c r="B3392" s="63" t="s">
        <v>5610</v>
      </c>
    </row>
    <row r="3393" spans="1:2" x14ac:dyDescent="0.25">
      <c r="A3393" s="62">
        <v>27111807</v>
      </c>
      <c r="B3393" s="63" t="s">
        <v>7176</v>
      </c>
    </row>
    <row r="3394" spans="1:2" x14ac:dyDescent="0.25">
      <c r="A3394" s="62">
        <v>27111809</v>
      </c>
      <c r="B3394" s="63" t="s">
        <v>8785</v>
      </c>
    </row>
    <row r="3395" spans="1:2" x14ac:dyDescent="0.25">
      <c r="A3395" s="62">
        <v>27111810</v>
      </c>
      <c r="B3395" s="63" t="s">
        <v>3508</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10466</v>
      </c>
    </row>
    <row r="3400" spans="1:2" x14ac:dyDescent="0.25">
      <c r="A3400" s="62">
        <v>27111905</v>
      </c>
      <c r="B3400" s="63" t="s">
        <v>1072</v>
      </c>
    </row>
    <row r="3401" spans="1:2" x14ac:dyDescent="0.25">
      <c r="A3401" s="62">
        <v>27111906</v>
      </c>
      <c r="B3401" s="63" t="s">
        <v>16346</v>
      </c>
    </row>
    <row r="3402" spans="1:2" x14ac:dyDescent="0.25">
      <c r="A3402" s="62">
        <v>27111907</v>
      </c>
      <c r="B3402" s="63" t="s">
        <v>4784</v>
      </c>
    </row>
    <row r="3403" spans="1:2" x14ac:dyDescent="0.25">
      <c r="A3403" s="62">
        <v>27111908</v>
      </c>
      <c r="B3403" s="63" t="s">
        <v>7804</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7811</v>
      </c>
    </row>
    <row r="3410" spans="1:2" x14ac:dyDescent="0.25">
      <c r="A3410" s="62">
        <v>27112004</v>
      </c>
      <c r="B3410" s="63" t="s">
        <v>4631</v>
      </c>
    </row>
    <row r="3411" spans="1:2" x14ac:dyDescent="0.25">
      <c r="A3411" s="62">
        <v>27112005</v>
      </c>
      <c r="B3411" s="63" t="s">
        <v>5374</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14310</v>
      </c>
    </row>
    <row r="3421" spans="1:2" x14ac:dyDescent="0.25">
      <c r="A3421" s="62">
        <v>27112015</v>
      </c>
      <c r="B3421" s="63" t="s">
        <v>10289</v>
      </c>
    </row>
    <row r="3422" spans="1:2" x14ac:dyDescent="0.25">
      <c r="A3422" s="62">
        <v>27112016</v>
      </c>
      <c r="B3422" s="63" t="s">
        <v>17357</v>
      </c>
    </row>
    <row r="3423" spans="1:2" x14ac:dyDescent="0.25">
      <c r="A3423" s="62">
        <v>27112017</v>
      </c>
      <c r="B3423" s="63" t="s">
        <v>8659</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8152</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3611</v>
      </c>
    </row>
    <row r="3446" spans="1:2" x14ac:dyDescent="0.25">
      <c r="A3446" s="62">
        <v>27112124</v>
      </c>
      <c r="B3446" s="63" t="s">
        <v>2775</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9580</v>
      </c>
    </row>
    <row r="3453" spans="1:2" x14ac:dyDescent="0.25">
      <c r="A3453" s="62">
        <v>27112131</v>
      </c>
      <c r="B3453" s="63" t="s">
        <v>14039</v>
      </c>
    </row>
    <row r="3454" spans="1:2" x14ac:dyDescent="0.25">
      <c r="A3454" s="62">
        <v>27112132</v>
      </c>
      <c r="B3454" s="63" t="s">
        <v>6288</v>
      </c>
    </row>
    <row r="3455" spans="1:2" x14ac:dyDescent="0.25">
      <c r="A3455" s="62">
        <v>27112133</v>
      </c>
      <c r="B3455" s="63" t="s">
        <v>12769</v>
      </c>
    </row>
    <row r="3456" spans="1:2" x14ac:dyDescent="0.25">
      <c r="A3456" s="62">
        <v>27112134</v>
      </c>
      <c r="B3456" s="63" t="s">
        <v>14088</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13553</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3217</v>
      </c>
    </row>
    <row r="3470" spans="1:2" x14ac:dyDescent="0.25">
      <c r="A3470" s="62">
        <v>27112404</v>
      </c>
      <c r="B3470" s="63" t="s">
        <v>13876</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9279</v>
      </c>
    </row>
    <row r="3475" spans="1:2" x14ac:dyDescent="0.25">
      <c r="A3475" s="62">
        <v>27112502</v>
      </c>
      <c r="B3475" s="63" t="s">
        <v>4391</v>
      </c>
    </row>
    <row r="3476" spans="1:2" x14ac:dyDescent="0.25">
      <c r="A3476" s="62">
        <v>27112503</v>
      </c>
      <c r="B3476" s="63" t="s">
        <v>10011</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9161</v>
      </c>
    </row>
    <row r="3484" spans="1:2" x14ac:dyDescent="0.25">
      <c r="A3484" s="62">
        <v>27112703</v>
      </c>
      <c r="B3484" s="63" t="s">
        <v>4808</v>
      </c>
    </row>
    <row r="3485" spans="1:2" x14ac:dyDescent="0.25">
      <c r="A3485" s="62">
        <v>27112704</v>
      </c>
      <c r="B3485" s="63" t="s">
        <v>3643</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14493</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5440</v>
      </c>
    </row>
    <row r="3495" spans="1:2" x14ac:dyDescent="0.25">
      <c r="A3495" s="62">
        <v>27112714</v>
      </c>
      <c r="B3495" s="63" t="s">
        <v>12367</v>
      </c>
    </row>
    <row r="3496" spans="1:2" x14ac:dyDescent="0.25">
      <c r="A3496" s="62">
        <v>27112715</v>
      </c>
      <c r="B3496" s="63" t="s">
        <v>8569</v>
      </c>
    </row>
    <row r="3497" spans="1:2" x14ac:dyDescent="0.25">
      <c r="A3497" s="62">
        <v>27112716</v>
      </c>
      <c r="B3497" s="63" t="s">
        <v>5313</v>
      </c>
    </row>
    <row r="3498" spans="1:2" x14ac:dyDescent="0.25">
      <c r="A3498" s="62">
        <v>27112717</v>
      </c>
      <c r="B3498" s="63" t="s">
        <v>5449</v>
      </c>
    </row>
    <row r="3499" spans="1:2" x14ac:dyDescent="0.25">
      <c r="A3499" s="62">
        <v>27112718</v>
      </c>
      <c r="B3499" s="63" t="s">
        <v>9627</v>
      </c>
    </row>
    <row r="3500" spans="1:2" x14ac:dyDescent="0.25">
      <c r="A3500" s="62">
        <v>27112719</v>
      </c>
      <c r="B3500" s="63" t="s">
        <v>16719</v>
      </c>
    </row>
    <row r="3501" spans="1:2" x14ac:dyDescent="0.25">
      <c r="A3501" s="62">
        <v>27112720</v>
      </c>
      <c r="B3501" s="63" t="s">
        <v>3932</v>
      </c>
    </row>
    <row r="3502" spans="1:2" x14ac:dyDescent="0.25">
      <c r="A3502" s="62">
        <v>27112721</v>
      </c>
      <c r="B3502" s="63" t="s">
        <v>8863</v>
      </c>
    </row>
    <row r="3503" spans="1:2" x14ac:dyDescent="0.25">
      <c r="A3503" s="62">
        <v>27112801</v>
      </c>
      <c r="B3503" s="63" t="s">
        <v>14514</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16312</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8803</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14540</v>
      </c>
    </row>
    <row r="3519" spans="1:2" x14ac:dyDescent="0.25">
      <c r="A3519" s="62">
        <v>27112819</v>
      </c>
      <c r="B3519" s="63" t="s">
        <v>8220</v>
      </c>
    </row>
    <row r="3520" spans="1:2" x14ac:dyDescent="0.25">
      <c r="A3520" s="62">
        <v>27112820</v>
      </c>
      <c r="B3520" s="63" t="s">
        <v>11448</v>
      </c>
    </row>
    <row r="3521" spans="1:2" x14ac:dyDescent="0.25">
      <c r="A3521" s="62">
        <v>27112821</v>
      </c>
      <c r="B3521" s="63" t="s">
        <v>3670</v>
      </c>
    </row>
    <row r="3522" spans="1:2" x14ac:dyDescent="0.25">
      <c r="A3522" s="62">
        <v>27112822</v>
      </c>
      <c r="B3522" s="63" t="s">
        <v>17779</v>
      </c>
    </row>
    <row r="3523" spans="1:2" x14ac:dyDescent="0.25">
      <c r="A3523" s="62">
        <v>27112823</v>
      </c>
      <c r="B3523" s="63" t="s">
        <v>5666</v>
      </c>
    </row>
    <row r="3524" spans="1:2" x14ac:dyDescent="0.25">
      <c r="A3524" s="62">
        <v>27112824</v>
      </c>
      <c r="B3524" s="63" t="s">
        <v>14976</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2724</v>
      </c>
    </row>
    <row r="3529" spans="1:2" x14ac:dyDescent="0.25">
      <c r="A3529" s="62">
        <v>27112903</v>
      </c>
      <c r="B3529" s="63" t="s">
        <v>7536</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2307</v>
      </c>
    </row>
    <row r="3541" spans="1:2" x14ac:dyDescent="0.25">
      <c r="A3541" s="62">
        <v>27113103</v>
      </c>
      <c r="B3541" s="63" t="s">
        <v>13560</v>
      </c>
    </row>
    <row r="3542" spans="1:2" x14ac:dyDescent="0.25">
      <c r="A3542" s="62">
        <v>27113201</v>
      </c>
      <c r="B3542" s="63" t="s">
        <v>9311</v>
      </c>
    </row>
    <row r="3543" spans="1:2" x14ac:dyDescent="0.25">
      <c r="A3543" s="62">
        <v>27113202</v>
      </c>
      <c r="B3543" s="63" t="s">
        <v>14845</v>
      </c>
    </row>
    <row r="3544" spans="1:2" x14ac:dyDescent="0.25">
      <c r="A3544" s="62">
        <v>27113203</v>
      </c>
      <c r="B3544" s="63" t="s">
        <v>14679</v>
      </c>
    </row>
    <row r="3545" spans="1:2" x14ac:dyDescent="0.25">
      <c r="A3545" s="62">
        <v>27113204</v>
      </c>
      <c r="B3545" s="63" t="s">
        <v>8307</v>
      </c>
    </row>
    <row r="3546" spans="1:2" x14ac:dyDescent="0.25">
      <c r="A3546" s="62">
        <v>27121501</v>
      </c>
      <c r="B3546" s="63" t="s">
        <v>17835</v>
      </c>
    </row>
    <row r="3547" spans="1:2" x14ac:dyDescent="0.25">
      <c r="A3547" s="62">
        <v>27121502</v>
      </c>
      <c r="B3547" s="63" t="s">
        <v>15375</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3319</v>
      </c>
    </row>
    <row r="3558" spans="1:2" x14ac:dyDescent="0.25">
      <c r="A3558" s="62">
        <v>27121704</v>
      </c>
      <c r="B3558" s="63" t="s">
        <v>9422</v>
      </c>
    </row>
    <row r="3559" spans="1:2" x14ac:dyDescent="0.25">
      <c r="A3559" s="62">
        <v>27121705</v>
      </c>
      <c r="B3559" s="63" t="s">
        <v>16772</v>
      </c>
    </row>
    <row r="3560" spans="1:2" x14ac:dyDescent="0.25">
      <c r="A3560" s="62">
        <v>27121706</v>
      </c>
      <c r="B3560" s="63" t="s">
        <v>14439</v>
      </c>
    </row>
    <row r="3561" spans="1:2" x14ac:dyDescent="0.25">
      <c r="A3561" s="62">
        <v>27121707</v>
      </c>
      <c r="B3561" s="63" t="s">
        <v>8214</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6243</v>
      </c>
    </row>
    <row r="3569" spans="1:2" x14ac:dyDescent="0.25">
      <c r="A3569" s="62">
        <v>27131507</v>
      </c>
      <c r="B3569" s="63" t="s">
        <v>416</v>
      </c>
    </row>
    <row r="3570" spans="1:2" x14ac:dyDescent="0.25">
      <c r="A3570" s="62">
        <v>27131508</v>
      </c>
      <c r="B3570" s="63" t="s">
        <v>9744</v>
      </c>
    </row>
    <row r="3571" spans="1:2" x14ac:dyDescent="0.25">
      <c r="A3571" s="62">
        <v>27131509</v>
      </c>
      <c r="B3571" s="63" t="s">
        <v>7863</v>
      </c>
    </row>
    <row r="3572" spans="1:2" x14ac:dyDescent="0.25">
      <c r="A3572" s="62">
        <v>27131510</v>
      </c>
      <c r="B3572" s="63" t="s">
        <v>13623</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4164</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13089</v>
      </c>
    </row>
    <row r="3583" spans="1:2" x14ac:dyDescent="0.25">
      <c r="A3583" s="62">
        <v>27131614</v>
      </c>
      <c r="B3583" s="63" t="s">
        <v>8192</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7966</v>
      </c>
    </row>
    <row r="3601" spans="1:2" x14ac:dyDescent="0.25">
      <c r="A3601" s="62">
        <v>30101507</v>
      </c>
      <c r="B3601" s="63" t="s">
        <v>2929</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14665</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16305</v>
      </c>
    </row>
    <row r="3617" spans="1:2" x14ac:dyDescent="0.25">
      <c r="A3617" s="62">
        <v>30101606</v>
      </c>
      <c r="B3617" s="63" t="s">
        <v>409</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4656</v>
      </c>
    </row>
    <row r="3623" spans="1:2" x14ac:dyDescent="0.25">
      <c r="A3623" s="62">
        <v>30101612</v>
      </c>
      <c r="B3623" s="63" t="s">
        <v>7534</v>
      </c>
    </row>
    <row r="3624" spans="1:2" x14ac:dyDescent="0.25">
      <c r="A3624" s="62">
        <v>30101613</v>
      </c>
      <c r="B3624" s="63" t="s">
        <v>14011</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14638</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9772</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14804</v>
      </c>
    </row>
    <row r="3645" spans="1:2" x14ac:dyDescent="0.25">
      <c r="A3645" s="62">
        <v>30101716</v>
      </c>
      <c r="B3645" s="63" t="s">
        <v>15444</v>
      </c>
    </row>
    <row r="3646" spans="1:2" x14ac:dyDescent="0.25">
      <c r="A3646" s="62">
        <v>30101717</v>
      </c>
      <c r="B3646" s="63" t="s">
        <v>14924</v>
      </c>
    </row>
    <row r="3647" spans="1:2" x14ac:dyDescent="0.25">
      <c r="A3647" s="62">
        <v>30101718</v>
      </c>
      <c r="B3647" s="63" t="s">
        <v>3571</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3062</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7593</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4580</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15053</v>
      </c>
    </row>
    <row r="3694" spans="1:2" x14ac:dyDescent="0.25">
      <c r="A3694" s="62">
        <v>30102008</v>
      </c>
      <c r="B3694" s="63" t="s">
        <v>7327</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5483</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3524</v>
      </c>
    </row>
    <row r="3705" spans="1:2" x14ac:dyDescent="0.25">
      <c r="A3705" s="62">
        <v>30102204</v>
      </c>
      <c r="B3705" s="63" t="s">
        <v>9214</v>
      </c>
    </row>
    <row r="3706" spans="1:2" x14ac:dyDescent="0.25">
      <c r="A3706" s="62">
        <v>30102205</v>
      </c>
      <c r="B3706" s="63" t="s">
        <v>3736</v>
      </c>
    </row>
    <row r="3707" spans="1:2" x14ac:dyDescent="0.25">
      <c r="A3707" s="62">
        <v>30102206</v>
      </c>
      <c r="B3707" s="63" t="s">
        <v>3729</v>
      </c>
    </row>
    <row r="3708" spans="1:2" x14ac:dyDescent="0.25">
      <c r="A3708" s="62">
        <v>30102207</v>
      </c>
      <c r="B3708" s="63" t="s">
        <v>9197</v>
      </c>
    </row>
    <row r="3709" spans="1:2" x14ac:dyDescent="0.25">
      <c r="A3709" s="62">
        <v>30102208</v>
      </c>
      <c r="B3709" s="63" t="s">
        <v>14646</v>
      </c>
    </row>
    <row r="3710" spans="1:2" x14ac:dyDescent="0.25">
      <c r="A3710" s="62">
        <v>30102209</v>
      </c>
      <c r="B3710" s="63" t="s">
        <v>6912</v>
      </c>
    </row>
    <row r="3711" spans="1:2" x14ac:dyDescent="0.25">
      <c r="A3711" s="62">
        <v>30102210</v>
      </c>
      <c r="B3711" s="63" t="s">
        <v>9553</v>
      </c>
    </row>
    <row r="3712" spans="1:2" x14ac:dyDescent="0.25">
      <c r="A3712" s="62">
        <v>30102211</v>
      </c>
      <c r="B3712" s="63" t="s">
        <v>4475</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14478</v>
      </c>
    </row>
    <row r="3726" spans="1:2" x14ac:dyDescent="0.25">
      <c r="A3726" s="62">
        <v>30102306</v>
      </c>
      <c r="B3726" s="63" t="s">
        <v>4967</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3796</v>
      </c>
    </row>
    <row r="3734" spans="1:2" x14ac:dyDescent="0.25">
      <c r="A3734" s="62">
        <v>30102314</v>
      </c>
      <c r="B3734" s="63" t="s">
        <v>8029</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5950</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7882</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9444</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3965</v>
      </c>
    </row>
    <row r="3791" spans="1:2" x14ac:dyDescent="0.25">
      <c r="A3791" s="62">
        <v>30102612</v>
      </c>
      <c r="B3791" s="63" t="s">
        <v>13315</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11710</v>
      </c>
    </row>
    <row r="3796" spans="1:2" x14ac:dyDescent="0.25">
      <c r="A3796" s="62">
        <v>30102801</v>
      </c>
      <c r="B3796" s="63" t="s">
        <v>4988</v>
      </c>
    </row>
    <row r="3797" spans="1:2" x14ac:dyDescent="0.25">
      <c r="A3797" s="62">
        <v>30102802</v>
      </c>
      <c r="B3797" s="63" t="s">
        <v>7042</v>
      </c>
    </row>
    <row r="3798" spans="1:2" x14ac:dyDescent="0.25">
      <c r="A3798" s="62">
        <v>30102803</v>
      </c>
      <c r="B3798" s="63" t="s">
        <v>5135</v>
      </c>
    </row>
    <row r="3799" spans="1:2" x14ac:dyDescent="0.25">
      <c r="A3799" s="62">
        <v>30102901</v>
      </c>
      <c r="B3799" s="63" t="s">
        <v>12044</v>
      </c>
    </row>
    <row r="3800" spans="1:2" x14ac:dyDescent="0.25">
      <c r="A3800" s="62">
        <v>30102903</v>
      </c>
      <c r="B3800" s="63" t="s">
        <v>18773</v>
      </c>
    </row>
    <row r="3801" spans="1:2" x14ac:dyDescent="0.25">
      <c r="A3801" s="62">
        <v>30102904</v>
      </c>
      <c r="B3801" s="63" t="s">
        <v>5302</v>
      </c>
    </row>
    <row r="3802" spans="1:2" x14ac:dyDescent="0.25">
      <c r="A3802" s="62">
        <v>30102905</v>
      </c>
      <c r="B3802" s="63" t="s">
        <v>2557</v>
      </c>
    </row>
    <row r="3803" spans="1:2" x14ac:dyDescent="0.25">
      <c r="A3803" s="62">
        <v>30102906</v>
      </c>
      <c r="B3803" s="63" t="s">
        <v>15370</v>
      </c>
    </row>
    <row r="3804" spans="1:2" x14ac:dyDescent="0.25">
      <c r="A3804" s="62">
        <v>30103001</v>
      </c>
      <c r="B3804" s="63" t="s">
        <v>5760</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4803</v>
      </c>
    </row>
    <row r="3809" spans="1:2" x14ac:dyDescent="0.25">
      <c r="A3809" s="62">
        <v>30103201</v>
      </c>
      <c r="B3809" s="63" t="s">
        <v>6415</v>
      </c>
    </row>
    <row r="3810" spans="1:2" x14ac:dyDescent="0.25">
      <c r="A3810" s="62">
        <v>30103202</v>
      </c>
      <c r="B3810" s="63" t="s">
        <v>4257</v>
      </c>
    </row>
    <row r="3811" spans="1:2" x14ac:dyDescent="0.25">
      <c r="A3811" s="62">
        <v>30103203</v>
      </c>
      <c r="B3811" s="63" t="s">
        <v>13345</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5219</v>
      </c>
    </row>
    <row r="3816" spans="1:2" x14ac:dyDescent="0.25">
      <c r="A3816" s="62">
        <v>30103302</v>
      </c>
      <c r="B3816" s="63" t="s">
        <v>12206</v>
      </c>
    </row>
    <row r="3817" spans="1:2" x14ac:dyDescent="0.25">
      <c r="A3817" s="62">
        <v>30103303</v>
      </c>
      <c r="B3817" s="63" t="s">
        <v>14454</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8838</v>
      </c>
    </row>
    <row r="3824" spans="1:2" x14ac:dyDescent="0.25">
      <c r="A3824" s="62">
        <v>30103310</v>
      </c>
      <c r="B3824" s="63" t="s">
        <v>4914</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16427</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2650</v>
      </c>
    </row>
    <row r="3839" spans="1:2" x14ac:dyDescent="0.25">
      <c r="A3839" s="62">
        <v>30103412</v>
      </c>
      <c r="B3839" s="63" t="s">
        <v>4682</v>
      </c>
    </row>
    <row r="3840" spans="1:2" x14ac:dyDescent="0.25">
      <c r="A3840" s="62">
        <v>30103413</v>
      </c>
      <c r="B3840" s="63" t="s">
        <v>9591</v>
      </c>
    </row>
    <row r="3841" spans="1:2" x14ac:dyDescent="0.25">
      <c r="A3841" s="62">
        <v>30103501</v>
      </c>
      <c r="B3841" s="63" t="s">
        <v>14107</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11531</v>
      </c>
    </row>
    <row r="3861" spans="1:2" x14ac:dyDescent="0.25">
      <c r="A3861" s="62">
        <v>30103606</v>
      </c>
      <c r="B3861" s="63" t="s">
        <v>15137</v>
      </c>
    </row>
    <row r="3862" spans="1:2" x14ac:dyDescent="0.25">
      <c r="A3862" s="62">
        <v>30103607</v>
      </c>
      <c r="B3862" s="63" t="s">
        <v>8687</v>
      </c>
    </row>
    <row r="3863" spans="1:2" x14ac:dyDescent="0.25">
      <c r="A3863" s="62">
        <v>30103608</v>
      </c>
      <c r="B3863" s="63" t="s">
        <v>11332</v>
      </c>
    </row>
    <row r="3864" spans="1:2" x14ac:dyDescent="0.25">
      <c r="A3864" s="62">
        <v>30103701</v>
      </c>
      <c r="B3864" s="63" t="s">
        <v>5272</v>
      </c>
    </row>
    <row r="3865" spans="1:2" x14ac:dyDescent="0.25">
      <c r="A3865" s="62">
        <v>30111501</v>
      </c>
      <c r="B3865" s="63" t="s">
        <v>9202</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7620</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10460</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8127</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5623</v>
      </c>
    </row>
    <row r="3889" spans="1:2" x14ac:dyDescent="0.25">
      <c r="A3889" s="62">
        <v>30131602</v>
      </c>
      <c r="B3889" s="63" t="s">
        <v>5175</v>
      </c>
    </row>
    <row r="3890" spans="1:2" x14ac:dyDescent="0.25">
      <c r="A3890" s="62">
        <v>30131603</v>
      </c>
      <c r="B3890" s="63" t="s">
        <v>14312</v>
      </c>
    </row>
    <row r="3891" spans="1:2" x14ac:dyDescent="0.25">
      <c r="A3891" s="62">
        <v>30131604</v>
      </c>
      <c r="B3891" s="63" t="s">
        <v>8073</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13720</v>
      </c>
    </row>
    <row r="3899" spans="1:2" x14ac:dyDescent="0.25">
      <c r="A3899" s="62">
        <v>30141505</v>
      </c>
      <c r="B3899" s="63" t="s">
        <v>3970</v>
      </c>
    </row>
    <row r="3900" spans="1:2" x14ac:dyDescent="0.25">
      <c r="A3900" s="62">
        <v>30141508</v>
      </c>
      <c r="B3900" s="63" t="s">
        <v>5597</v>
      </c>
    </row>
    <row r="3901" spans="1:2" x14ac:dyDescent="0.25">
      <c r="A3901" s="62">
        <v>30141510</v>
      </c>
      <c r="B3901" s="63" t="s">
        <v>11787</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10007</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8391</v>
      </c>
    </row>
    <row r="3916" spans="1:2" x14ac:dyDescent="0.25">
      <c r="A3916" s="62">
        <v>30151509</v>
      </c>
      <c r="B3916" s="63" t="s">
        <v>13987</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4904</v>
      </c>
    </row>
    <row r="3928" spans="1:2" x14ac:dyDescent="0.25">
      <c r="A3928" s="62">
        <v>30151701</v>
      </c>
      <c r="B3928" s="63" t="s">
        <v>11329</v>
      </c>
    </row>
    <row r="3929" spans="1:2" x14ac:dyDescent="0.25">
      <c r="A3929" s="62">
        <v>30151702</v>
      </c>
      <c r="B3929" s="63" t="s">
        <v>10267</v>
      </c>
    </row>
    <row r="3930" spans="1:2" x14ac:dyDescent="0.25">
      <c r="A3930" s="62">
        <v>30151703</v>
      </c>
      <c r="B3930" s="63" t="s">
        <v>5529</v>
      </c>
    </row>
    <row r="3931" spans="1:2" x14ac:dyDescent="0.25">
      <c r="A3931" s="62">
        <v>30151704</v>
      </c>
      <c r="B3931" s="63" t="s">
        <v>11969</v>
      </c>
    </row>
    <row r="3932" spans="1:2" x14ac:dyDescent="0.25">
      <c r="A3932" s="62">
        <v>30151801</v>
      </c>
      <c r="B3932" s="63" t="s">
        <v>7411</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8058</v>
      </c>
    </row>
    <row r="3940" spans="1:2" x14ac:dyDescent="0.25">
      <c r="A3940" s="62">
        <v>30152001</v>
      </c>
      <c r="B3940" s="63" t="s">
        <v>14028</v>
      </c>
    </row>
    <row r="3941" spans="1:2" x14ac:dyDescent="0.25">
      <c r="A3941" s="62">
        <v>30152002</v>
      </c>
      <c r="B3941" s="63" t="s">
        <v>17830</v>
      </c>
    </row>
    <row r="3942" spans="1:2" x14ac:dyDescent="0.25">
      <c r="A3942" s="62">
        <v>30152003</v>
      </c>
      <c r="B3942" s="63" t="s">
        <v>5481</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3838</v>
      </c>
    </row>
    <row r="3952" spans="1:2" x14ac:dyDescent="0.25">
      <c r="A3952" s="62">
        <v>30161601</v>
      </c>
      <c r="B3952" s="63" t="s">
        <v>9520</v>
      </c>
    </row>
    <row r="3953" spans="1:2" x14ac:dyDescent="0.25">
      <c r="A3953" s="62">
        <v>30161602</v>
      </c>
      <c r="B3953" s="63" t="s">
        <v>8473</v>
      </c>
    </row>
    <row r="3954" spans="1:2" x14ac:dyDescent="0.25">
      <c r="A3954" s="62">
        <v>30161603</v>
      </c>
      <c r="B3954" s="63" t="s">
        <v>11558</v>
      </c>
    </row>
    <row r="3955" spans="1:2" x14ac:dyDescent="0.25">
      <c r="A3955" s="62">
        <v>30161604</v>
      </c>
      <c r="B3955" s="63" t="s">
        <v>15851</v>
      </c>
    </row>
    <row r="3956" spans="1:2" x14ac:dyDescent="0.25">
      <c r="A3956" s="62">
        <v>30161701</v>
      </c>
      <c r="B3956" s="63" t="s">
        <v>16166</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10251</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4334</v>
      </c>
    </row>
    <row r="3983" spans="1:2" x14ac:dyDescent="0.25">
      <c r="A3983" s="62">
        <v>30161908</v>
      </c>
      <c r="B3983" s="63" t="s">
        <v>15545</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16419</v>
      </c>
    </row>
    <row r="3989" spans="1:2" x14ac:dyDescent="0.25">
      <c r="A3989" s="62">
        <v>30171506</v>
      </c>
      <c r="B3989" s="63" t="s">
        <v>13427</v>
      </c>
    </row>
    <row r="3990" spans="1:2" x14ac:dyDescent="0.25">
      <c r="A3990" s="62">
        <v>30171507</v>
      </c>
      <c r="B3990" s="63" t="s">
        <v>4544</v>
      </c>
    </row>
    <row r="3991" spans="1:2" x14ac:dyDescent="0.25">
      <c r="A3991" s="62">
        <v>30171508</v>
      </c>
      <c r="B3991" s="63" t="s">
        <v>6065</v>
      </c>
    </row>
    <row r="3992" spans="1:2" x14ac:dyDescent="0.25">
      <c r="A3992" s="62">
        <v>30171509</v>
      </c>
      <c r="B3992" s="63" t="s">
        <v>4199</v>
      </c>
    </row>
    <row r="3993" spans="1:2" x14ac:dyDescent="0.25">
      <c r="A3993" s="62">
        <v>30171510</v>
      </c>
      <c r="B3993" s="63" t="s">
        <v>16071</v>
      </c>
    </row>
    <row r="3994" spans="1:2" x14ac:dyDescent="0.25">
      <c r="A3994" s="62">
        <v>30171511</v>
      </c>
      <c r="B3994" s="63" t="s">
        <v>8818</v>
      </c>
    </row>
    <row r="3995" spans="1:2" x14ac:dyDescent="0.25">
      <c r="A3995" s="62">
        <v>30171512</v>
      </c>
      <c r="B3995" s="63" t="s">
        <v>10290</v>
      </c>
    </row>
    <row r="3996" spans="1:2" x14ac:dyDescent="0.25">
      <c r="A3996" s="62">
        <v>30171513</v>
      </c>
      <c r="B3996" s="63" t="s">
        <v>16000</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5308</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14363</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4058</v>
      </c>
    </row>
    <row r="4033" spans="1:2" x14ac:dyDescent="0.25">
      <c r="A4033" s="62">
        <v>30181505</v>
      </c>
      <c r="B4033" s="63" t="s">
        <v>16695</v>
      </c>
    </row>
    <row r="4034" spans="1:2" x14ac:dyDescent="0.25">
      <c r="A4034" s="62">
        <v>30181506</v>
      </c>
      <c r="B4034" s="63" t="s">
        <v>5408</v>
      </c>
    </row>
    <row r="4035" spans="1:2" x14ac:dyDescent="0.25">
      <c r="A4035" s="62">
        <v>30181507</v>
      </c>
      <c r="B4035" s="63" t="s">
        <v>6994</v>
      </c>
    </row>
    <row r="4036" spans="1:2" x14ac:dyDescent="0.25">
      <c r="A4036" s="62">
        <v>30181508</v>
      </c>
      <c r="B4036" s="63" t="s">
        <v>15191</v>
      </c>
    </row>
    <row r="4037" spans="1:2" x14ac:dyDescent="0.25">
      <c r="A4037" s="62">
        <v>30181509</v>
      </c>
      <c r="B4037" s="63" t="s">
        <v>5627</v>
      </c>
    </row>
    <row r="4038" spans="1:2" x14ac:dyDescent="0.25">
      <c r="A4038" s="62">
        <v>30181510</v>
      </c>
      <c r="B4038" s="63" t="s">
        <v>15705</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6409</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7061</v>
      </c>
    </row>
    <row r="4047" spans="1:2" x14ac:dyDescent="0.25">
      <c r="A4047" s="62">
        <v>30191601</v>
      </c>
      <c r="B4047" s="63" t="s">
        <v>17560</v>
      </c>
    </row>
    <row r="4048" spans="1:2" x14ac:dyDescent="0.25">
      <c r="A4048" s="62">
        <v>30191602</v>
      </c>
      <c r="B4048" s="63" t="s">
        <v>4474</v>
      </c>
    </row>
    <row r="4049" spans="1:2" x14ac:dyDescent="0.25">
      <c r="A4049" s="62">
        <v>30191603</v>
      </c>
      <c r="B4049" s="63" t="s">
        <v>8869</v>
      </c>
    </row>
    <row r="4050" spans="1:2" x14ac:dyDescent="0.25">
      <c r="A4050" s="62">
        <v>30201501</v>
      </c>
      <c r="B4050" s="63" t="s">
        <v>18327</v>
      </c>
    </row>
    <row r="4051" spans="1:2" x14ac:dyDescent="0.25">
      <c r="A4051" s="62">
        <v>30201502</v>
      </c>
      <c r="B4051" s="63" t="s">
        <v>7037</v>
      </c>
    </row>
    <row r="4052" spans="1:2" x14ac:dyDescent="0.25">
      <c r="A4052" s="62">
        <v>30201601</v>
      </c>
      <c r="B4052" s="63" t="s">
        <v>2060</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3431</v>
      </c>
    </row>
    <row r="4073" spans="1:2" x14ac:dyDescent="0.25">
      <c r="A4073" s="62">
        <v>30201902</v>
      </c>
      <c r="B4073" s="63" t="s">
        <v>14974</v>
      </c>
    </row>
    <row r="4074" spans="1:2" x14ac:dyDescent="0.25">
      <c r="A4074" s="62">
        <v>30201903</v>
      </c>
      <c r="B4074" s="63" t="s">
        <v>2869</v>
      </c>
    </row>
    <row r="4075" spans="1:2" x14ac:dyDescent="0.25">
      <c r="A4075" s="62">
        <v>30201904</v>
      </c>
      <c r="B4075" s="63" t="s">
        <v>18589</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3469</v>
      </c>
    </row>
    <row r="4099" spans="1:2" x14ac:dyDescent="0.25">
      <c r="A4099" s="62">
        <v>30222011</v>
      </c>
      <c r="B4099" s="63" t="s">
        <v>5699</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8789</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9825</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14046</v>
      </c>
    </row>
    <row r="4144" spans="1:2" x14ac:dyDescent="0.25">
      <c r="A4144" s="62">
        <v>30222056</v>
      </c>
      <c r="B4144" s="63" t="s">
        <v>14713</v>
      </c>
    </row>
    <row r="4145" spans="1:2" x14ac:dyDescent="0.25">
      <c r="A4145" s="62">
        <v>30222057</v>
      </c>
      <c r="B4145" s="63" t="s">
        <v>10170</v>
      </c>
    </row>
    <row r="4146" spans="1:2" x14ac:dyDescent="0.25">
      <c r="A4146" s="62">
        <v>30222058</v>
      </c>
      <c r="B4146" s="63" t="s">
        <v>12509</v>
      </c>
    </row>
    <row r="4147" spans="1:2" x14ac:dyDescent="0.25">
      <c r="A4147" s="62">
        <v>30222059</v>
      </c>
      <c r="B4147" s="63" t="s">
        <v>5071</v>
      </c>
    </row>
    <row r="4148" spans="1:2" x14ac:dyDescent="0.25">
      <c r="A4148" s="62">
        <v>30222060</v>
      </c>
      <c r="B4148" s="63" t="s">
        <v>15012</v>
      </c>
    </row>
    <row r="4149" spans="1:2" x14ac:dyDescent="0.25">
      <c r="A4149" s="62">
        <v>30222061</v>
      </c>
      <c r="B4149" s="63" t="s">
        <v>18670</v>
      </c>
    </row>
    <row r="4150" spans="1:2" x14ac:dyDescent="0.25">
      <c r="A4150" s="62">
        <v>30222063</v>
      </c>
      <c r="B4150" s="63" t="s">
        <v>5908</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11741</v>
      </c>
    </row>
    <row r="4166" spans="1:2" x14ac:dyDescent="0.25">
      <c r="A4166" s="62">
        <v>30222116</v>
      </c>
      <c r="B4166" s="63" t="s">
        <v>5306</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14620</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4361</v>
      </c>
    </row>
    <row r="4180" spans="1:2" x14ac:dyDescent="0.25">
      <c r="A4180" s="62">
        <v>30222306</v>
      </c>
      <c r="B4180" s="63" t="s">
        <v>12017</v>
      </c>
    </row>
    <row r="4181" spans="1:2" x14ac:dyDescent="0.25">
      <c r="A4181" s="62">
        <v>30222307</v>
      </c>
      <c r="B4181" s="63" t="s">
        <v>15839</v>
      </c>
    </row>
    <row r="4182" spans="1:2" x14ac:dyDescent="0.25">
      <c r="A4182" s="62">
        <v>30222308</v>
      </c>
      <c r="B4182" s="63" t="s">
        <v>2528</v>
      </c>
    </row>
    <row r="4183" spans="1:2" x14ac:dyDescent="0.25">
      <c r="A4183" s="62">
        <v>30222309</v>
      </c>
      <c r="B4183" s="63" t="s">
        <v>10034</v>
      </c>
    </row>
    <row r="4184" spans="1:2" x14ac:dyDescent="0.25">
      <c r="A4184" s="62">
        <v>30222401</v>
      </c>
      <c r="B4184" s="63" t="s">
        <v>7165</v>
      </c>
    </row>
    <row r="4185" spans="1:2" x14ac:dyDescent="0.25">
      <c r="A4185" s="62">
        <v>30222402</v>
      </c>
      <c r="B4185" s="63" t="s">
        <v>13246</v>
      </c>
    </row>
    <row r="4186" spans="1:2" x14ac:dyDescent="0.25">
      <c r="A4186" s="62">
        <v>30222403</v>
      </c>
      <c r="B4186" s="63" t="s">
        <v>13484</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8102</v>
      </c>
    </row>
    <row r="4200" spans="1:2" x14ac:dyDescent="0.25">
      <c r="A4200" s="62">
        <v>30222601</v>
      </c>
      <c r="B4200" s="63" t="s">
        <v>14724</v>
      </c>
    </row>
    <row r="4201" spans="1:2" x14ac:dyDescent="0.25">
      <c r="A4201" s="62">
        <v>30222602</v>
      </c>
      <c r="B4201" s="63" t="s">
        <v>17469</v>
      </c>
    </row>
    <row r="4202" spans="1:2" x14ac:dyDescent="0.25">
      <c r="A4202" s="62">
        <v>30222603</v>
      </c>
      <c r="B4202" s="63" t="s">
        <v>2705</v>
      </c>
    </row>
    <row r="4203" spans="1:2" x14ac:dyDescent="0.25">
      <c r="A4203" s="62">
        <v>30222604</v>
      </c>
      <c r="B4203" s="63" t="s">
        <v>8122</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15736</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10641</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15706</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3366</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11230</v>
      </c>
    </row>
    <row r="4256" spans="1:2" x14ac:dyDescent="0.25">
      <c r="A4256" s="62">
        <v>31101704</v>
      </c>
      <c r="B4256" s="63" t="s">
        <v>15554</v>
      </c>
    </row>
    <row r="4257" spans="1:2" x14ac:dyDescent="0.25">
      <c r="A4257" s="62">
        <v>31101705</v>
      </c>
      <c r="B4257" s="63" t="s">
        <v>3396</v>
      </c>
    </row>
    <row r="4258" spans="1:2" x14ac:dyDescent="0.25">
      <c r="A4258" s="62">
        <v>31101706</v>
      </c>
      <c r="B4258" s="63" t="s">
        <v>17165</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10036</v>
      </c>
    </row>
    <row r="4265" spans="1:2" x14ac:dyDescent="0.25">
      <c r="A4265" s="62">
        <v>31101713</v>
      </c>
      <c r="B4265" s="63" t="s">
        <v>7691</v>
      </c>
    </row>
    <row r="4266" spans="1:2" x14ac:dyDescent="0.25">
      <c r="A4266" s="62">
        <v>31101714</v>
      </c>
      <c r="B4266" s="63" t="s">
        <v>5025</v>
      </c>
    </row>
    <row r="4267" spans="1:2" x14ac:dyDescent="0.25">
      <c r="A4267" s="62">
        <v>31101715</v>
      </c>
      <c r="B4267" s="63" t="s">
        <v>4237</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344</v>
      </c>
    </row>
    <row r="4286" spans="1:2" x14ac:dyDescent="0.25">
      <c r="A4286" s="62">
        <v>31101902</v>
      </c>
      <c r="B4286" s="63" t="s">
        <v>3347</v>
      </c>
    </row>
    <row r="4287" spans="1:2" x14ac:dyDescent="0.25">
      <c r="A4287" s="62">
        <v>31101903</v>
      </c>
      <c r="B4287" s="63" t="s">
        <v>10023</v>
      </c>
    </row>
    <row r="4288" spans="1:2" x14ac:dyDescent="0.25">
      <c r="A4288" s="62">
        <v>31101904</v>
      </c>
      <c r="B4288" s="63" t="s">
        <v>13305</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5413</v>
      </c>
    </row>
    <row r="4298" spans="1:2" x14ac:dyDescent="0.25">
      <c r="A4298" s="62">
        <v>31102002</v>
      </c>
      <c r="B4298" s="63" t="s">
        <v>8167</v>
      </c>
    </row>
    <row r="4299" spans="1:2" x14ac:dyDescent="0.25">
      <c r="A4299" s="62">
        <v>31102003</v>
      </c>
      <c r="B4299" s="63" t="s">
        <v>16159</v>
      </c>
    </row>
    <row r="4300" spans="1:2" x14ac:dyDescent="0.25">
      <c r="A4300" s="62">
        <v>31102004</v>
      </c>
      <c r="B4300" s="63" t="s">
        <v>9652</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13166</v>
      </c>
    </row>
    <row r="4306" spans="1:2" x14ac:dyDescent="0.25">
      <c r="A4306" s="62">
        <v>31102010</v>
      </c>
      <c r="B4306" s="63" t="s">
        <v>1601</v>
      </c>
    </row>
    <row r="4307" spans="1:2" x14ac:dyDescent="0.25">
      <c r="A4307" s="62">
        <v>31102011</v>
      </c>
      <c r="B4307" s="63" t="s">
        <v>14530</v>
      </c>
    </row>
    <row r="4308" spans="1:2" x14ac:dyDescent="0.25">
      <c r="A4308" s="62">
        <v>31102012</v>
      </c>
      <c r="B4308" s="63" t="s">
        <v>13061</v>
      </c>
    </row>
    <row r="4309" spans="1:2" x14ac:dyDescent="0.25">
      <c r="A4309" s="62">
        <v>31102013</v>
      </c>
      <c r="B4309" s="63" t="s">
        <v>5337</v>
      </c>
    </row>
    <row r="4310" spans="1:2" x14ac:dyDescent="0.25">
      <c r="A4310" s="62">
        <v>31102014</v>
      </c>
      <c r="B4310" s="63" t="s">
        <v>7696</v>
      </c>
    </row>
    <row r="4311" spans="1:2" x14ac:dyDescent="0.25">
      <c r="A4311" s="62">
        <v>31102015</v>
      </c>
      <c r="B4311" s="63" t="s">
        <v>18594</v>
      </c>
    </row>
    <row r="4312" spans="1:2" x14ac:dyDescent="0.25">
      <c r="A4312" s="62">
        <v>31102016</v>
      </c>
      <c r="B4312" s="63" t="s">
        <v>3591</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2230</v>
      </c>
    </row>
    <row r="4346" spans="1:2" x14ac:dyDescent="0.25">
      <c r="A4346" s="62">
        <v>31102302</v>
      </c>
      <c r="B4346" s="63" t="s">
        <v>5796</v>
      </c>
    </row>
    <row r="4347" spans="1:2" x14ac:dyDescent="0.25">
      <c r="A4347" s="62">
        <v>31102303</v>
      </c>
      <c r="B4347" s="63" t="s">
        <v>15513</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4883</v>
      </c>
    </row>
    <row r="4352" spans="1:2" x14ac:dyDescent="0.25">
      <c r="A4352" s="62">
        <v>31102308</v>
      </c>
      <c r="B4352" s="63" t="s">
        <v>7912</v>
      </c>
    </row>
    <row r="4353" spans="1:2" x14ac:dyDescent="0.25">
      <c r="A4353" s="62">
        <v>31102309</v>
      </c>
      <c r="B4353" s="63" t="s">
        <v>9698</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5815</v>
      </c>
    </row>
    <row r="4363" spans="1:2" x14ac:dyDescent="0.25">
      <c r="A4363" s="62">
        <v>31102403</v>
      </c>
      <c r="B4363" s="63" t="s">
        <v>2959</v>
      </c>
    </row>
    <row r="4364" spans="1:2" x14ac:dyDescent="0.25">
      <c r="A4364" s="62">
        <v>31102404</v>
      </c>
      <c r="B4364" s="63" t="s">
        <v>8728</v>
      </c>
    </row>
    <row r="4365" spans="1:2" x14ac:dyDescent="0.25">
      <c r="A4365" s="62">
        <v>31102405</v>
      </c>
      <c r="B4365" s="63" t="s">
        <v>17037</v>
      </c>
    </row>
    <row r="4366" spans="1:2" x14ac:dyDescent="0.25">
      <c r="A4366" s="62">
        <v>31102406</v>
      </c>
      <c r="B4366" s="63" t="s">
        <v>14085</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18400</v>
      </c>
    </row>
    <row r="4374" spans="1:2" x14ac:dyDescent="0.25">
      <c r="A4374" s="62">
        <v>31102414</v>
      </c>
      <c r="B4374" s="63" t="s">
        <v>15151</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16681</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12884</v>
      </c>
    </row>
    <row r="4397" spans="1:2" x14ac:dyDescent="0.25">
      <c r="A4397" s="62">
        <v>31111604</v>
      </c>
      <c r="B4397" s="63" t="s">
        <v>3544</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16546</v>
      </c>
    </row>
    <row r="4403" spans="1:2" x14ac:dyDescent="0.25">
      <c r="A4403" s="62">
        <v>31111610</v>
      </c>
      <c r="B4403" s="63" t="s">
        <v>2497</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5213</v>
      </c>
    </row>
    <row r="4408" spans="1:2" x14ac:dyDescent="0.25">
      <c r="A4408" s="62">
        <v>31111615</v>
      </c>
      <c r="B4408" s="63" t="s">
        <v>6756</v>
      </c>
    </row>
    <row r="4409" spans="1:2" x14ac:dyDescent="0.25">
      <c r="A4409" s="62">
        <v>31111616</v>
      </c>
      <c r="B4409" s="63" t="s">
        <v>3002</v>
      </c>
    </row>
    <row r="4410" spans="1:2" x14ac:dyDescent="0.25">
      <c r="A4410" s="62">
        <v>31111617</v>
      </c>
      <c r="B4410" s="63" t="s">
        <v>13231</v>
      </c>
    </row>
    <row r="4411" spans="1:2" x14ac:dyDescent="0.25">
      <c r="A4411" s="62">
        <v>31111701</v>
      </c>
      <c r="B4411" s="63" t="s">
        <v>15024</v>
      </c>
    </row>
    <row r="4412" spans="1:2" x14ac:dyDescent="0.25">
      <c r="A4412" s="62">
        <v>31111702</v>
      </c>
      <c r="B4412" s="63" t="s">
        <v>4802</v>
      </c>
    </row>
    <row r="4413" spans="1:2" x14ac:dyDescent="0.25">
      <c r="A4413" s="62">
        <v>31111703</v>
      </c>
      <c r="B4413" s="63" t="s">
        <v>11014</v>
      </c>
    </row>
    <row r="4414" spans="1:2" x14ac:dyDescent="0.25">
      <c r="A4414" s="62">
        <v>31111704</v>
      </c>
      <c r="B4414" s="63" t="s">
        <v>1354</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14167</v>
      </c>
    </row>
    <row r="4422" spans="1:2" x14ac:dyDescent="0.25">
      <c r="A4422" s="62">
        <v>31111712</v>
      </c>
      <c r="B4422" s="63" t="s">
        <v>6821</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5595</v>
      </c>
    </row>
    <row r="4427" spans="1:2" x14ac:dyDescent="0.25">
      <c r="A4427" s="62">
        <v>31111717</v>
      </c>
      <c r="B4427" s="63" t="s">
        <v>17270</v>
      </c>
    </row>
    <row r="4428" spans="1:2" x14ac:dyDescent="0.25">
      <c r="A4428" s="62">
        <v>31121001</v>
      </c>
      <c r="B4428" s="63" t="s">
        <v>6811</v>
      </c>
    </row>
    <row r="4429" spans="1:2" x14ac:dyDescent="0.25">
      <c r="A4429" s="62">
        <v>31121002</v>
      </c>
      <c r="B4429" s="63" t="s">
        <v>5625</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16697</v>
      </c>
    </row>
    <row r="4437" spans="1:2" x14ac:dyDescent="0.25">
      <c r="A4437" s="62">
        <v>31121010</v>
      </c>
      <c r="B4437" s="63" t="s">
        <v>7988</v>
      </c>
    </row>
    <row r="4438" spans="1:2" x14ac:dyDescent="0.25">
      <c r="A4438" s="62">
        <v>31121011</v>
      </c>
      <c r="B4438" s="63" t="s">
        <v>13787</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13296</v>
      </c>
    </row>
    <row r="4457" spans="1:2" x14ac:dyDescent="0.25">
      <c r="A4457" s="62">
        <v>31121111</v>
      </c>
      <c r="B4457" s="63" t="s">
        <v>7848</v>
      </c>
    </row>
    <row r="4458" spans="1:2" x14ac:dyDescent="0.25">
      <c r="A4458" s="62">
        <v>31121112</v>
      </c>
      <c r="B4458" s="63" t="s">
        <v>14565</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10908</v>
      </c>
    </row>
    <row r="4463" spans="1:2" x14ac:dyDescent="0.25">
      <c r="A4463" s="62">
        <v>31121117</v>
      </c>
      <c r="B4463" s="63" t="s">
        <v>4900</v>
      </c>
    </row>
    <row r="4464" spans="1:2" x14ac:dyDescent="0.25">
      <c r="A4464" s="62">
        <v>31121118</v>
      </c>
      <c r="B4464" s="63" t="s">
        <v>10739</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2239</v>
      </c>
    </row>
    <row r="4474" spans="1:2" x14ac:dyDescent="0.25">
      <c r="A4474" s="62">
        <v>31121209</v>
      </c>
      <c r="B4474" s="63" t="s">
        <v>14712</v>
      </c>
    </row>
    <row r="4475" spans="1:2" x14ac:dyDescent="0.25">
      <c r="A4475" s="62">
        <v>31121210</v>
      </c>
      <c r="B4475" s="63" t="s">
        <v>7439</v>
      </c>
    </row>
    <row r="4476" spans="1:2" x14ac:dyDescent="0.25">
      <c r="A4476" s="62">
        <v>31121211</v>
      </c>
      <c r="B4476" s="63" t="s">
        <v>5281</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6259</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5467</v>
      </c>
    </row>
    <row r="4488" spans="1:2" x14ac:dyDescent="0.25">
      <c r="A4488" s="62">
        <v>31121304</v>
      </c>
      <c r="B4488" s="63" t="s">
        <v>4777</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13125</v>
      </c>
    </row>
    <row r="4498" spans="1:2" x14ac:dyDescent="0.25">
      <c r="A4498" s="62">
        <v>31121314</v>
      </c>
      <c r="B4498" s="63" t="s">
        <v>3344</v>
      </c>
    </row>
    <row r="4499" spans="1:2" x14ac:dyDescent="0.25">
      <c r="A4499" s="62">
        <v>31121315</v>
      </c>
      <c r="B4499" s="63" t="s">
        <v>17100</v>
      </c>
    </row>
    <row r="4500" spans="1:2" x14ac:dyDescent="0.25">
      <c r="A4500" s="62">
        <v>31121316</v>
      </c>
      <c r="B4500" s="63" t="s">
        <v>10683</v>
      </c>
    </row>
    <row r="4501" spans="1:2" x14ac:dyDescent="0.25">
      <c r="A4501" s="62">
        <v>31121317</v>
      </c>
      <c r="B4501" s="63" t="s">
        <v>4827</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9790</v>
      </c>
    </row>
    <row r="4514" spans="1:2" x14ac:dyDescent="0.25">
      <c r="A4514" s="62">
        <v>31121411</v>
      </c>
      <c r="B4514" s="63" t="s">
        <v>3562</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5153</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13563</v>
      </c>
    </row>
    <row r="4535" spans="1:2" x14ac:dyDescent="0.25">
      <c r="A4535" s="62">
        <v>31121513</v>
      </c>
      <c r="B4535" s="63" t="s">
        <v>4427</v>
      </c>
    </row>
    <row r="4536" spans="1:2" x14ac:dyDescent="0.25">
      <c r="A4536" s="62">
        <v>31121514</v>
      </c>
      <c r="B4536" s="63" t="s">
        <v>17237</v>
      </c>
    </row>
    <row r="4537" spans="1:2" x14ac:dyDescent="0.25">
      <c r="A4537" s="62">
        <v>31121515</v>
      </c>
      <c r="B4537" s="63" t="s">
        <v>14194</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13100</v>
      </c>
    </row>
    <row r="4547" spans="1:2" x14ac:dyDescent="0.25">
      <c r="A4547" s="62">
        <v>31121606</v>
      </c>
      <c r="B4547" s="63" t="s">
        <v>2030</v>
      </c>
    </row>
    <row r="4548" spans="1:2" x14ac:dyDescent="0.25">
      <c r="A4548" s="62">
        <v>31121607</v>
      </c>
      <c r="B4548" s="63" t="s">
        <v>6083</v>
      </c>
    </row>
    <row r="4549" spans="1:2" x14ac:dyDescent="0.25">
      <c r="A4549" s="62">
        <v>31121608</v>
      </c>
      <c r="B4549" s="63" t="s">
        <v>9686</v>
      </c>
    </row>
    <row r="4550" spans="1:2" x14ac:dyDescent="0.25">
      <c r="A4550" s="62">
        <v>31121609</v>
      </c>
      <c r="B4550" s="63" t="s">
        <v>3799</v>
      </c>
    </row>
    <row r="4551" spans="1:2" x14ac:dyDescent="0.25">
      <c r="A4551" s="62">
        <v>31121610</v>
      </c>
      <c r="B4551" s="63" t="s">
        <v>14954</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13126</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5621</v>
      </c>
    </row>
    <row r="4575" spans="1:2" x14ac:dyDescent="0.25">
      <c r="A4575" s="62">
        <v>31121719</v>
      </c>
      <c r="B4575" s="63" t="s">
        <v>3045</v>
      </c>
    </row>
    <row r="4576" spans="1:2" x14ac:dyDescent="0.25">
      <c r="A4576" s="62">
        <v>31121801</v>
      </c>
      <c r="B4576" s="63" t="s">
        <v>4548</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2999</v>
      </c>
    </row>
    <row r="4583" spans="1:2" x14ac:dyDescent="0.25">
      <c r="A4583" s="62">
        <v>31121808</v>
      </c>
      <c r="B4583" s="63" t="s">
        <v>5110</v>
      </c>
    </row>
    <row r="4584" spans="1:2" x14ac:dyDescent="0.25">
      <c r="A4584" s="62">
        <v>31121809</v>
      </c>
      <c r="B4584" s="63" t="s">
        <v>9441</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3488</v>
      </c>
    </row>
    <row r="4594" spans="1:2" x14ac:dyDescent="0.25">
      <c r="A4594" s="62">
        <v>31121819</v>
      </c>
      <c r="B4594" s="63" t="s">
        <v>7990</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2944</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13284</v>
      </c>
    </row>
    <row r="4607" spans="1:2" x14ac:dyDescent="0.25">
      <c r="A4607" s="62">
        <v>31121913</v>
      </c>
      <c r="B4607" s="63" t="s">
        <v>16559</v>
      </c>
    </row>
    <row r="4608" spans="1:2" x14ac:dyDescent="0.25">
      <c r="A4608" s="62">
        <v>31121914</v>
      </c>
      <c r="B4608" s="63" t="s">
        <v>8675</v>
      </c>
    </row>
    <row r="4609" spans="1:2" x14ac:dyDescent="0.25">
      <c r="A4609" s="62">
        <v>31121915</v>
      </c>
      <c r="B4609" s="63" t="s">
        <v>7442</v>
      </c>
    </row>
    <row r="4610" spans="1:2" x14ac:dyDescent="0.25">
      <c r="A4610" s="62">
        <v>31121916</v>
      </c>
      <c r="B4610" s="63" t="s">
        <v>10028</v>
      </c>
    </row>
    <row r="4611" spans="1:2" x14ac:dyDescent="0.25">
      <c r="A4611" s="62">
        <v>31121917</v>
      </c>
      <c r="B4611" s="63" t="s">
        <v>2580</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2953</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2636</v>
      </c>
    </row>
    <row r="4626" spans="1:2" x14ac:dyDescent="0.25">
      <c r="A4626" s="62">
        <v>31131513</v>
      </c>
      <c r="B4626" s="63" t="s">
        <v>6348</v>
      </c>
    </row>
    <row r="4627" spans="1:2" x14ac:dyDescent="0.25">
      <c r="A4627" s="62">
        <v>31131514</v>
      </c>
      <c r="B4627" s="63" t="s">
        <v>4805</v>
      </c>
    </row>
    <row r="4628" spans="1:2" x14ac:dyDescent="0.25">
      <c r="A4628" s="62">
        <v>31131515</v>
      </c>
      <c r="B4628" s="63" t="s">
        <v>10758</v>
      </c>
    </row>
    <row r="4629" spans="1:2" x14ac:dyDescent="0.25">
      <c r="A4629" s="62">
        <v>31131516</v>
      </c>
      <c r="B4629" s="63" t="s">
        <v>2160</v>
      </c>
    </row>
    <row r="4630" spans="1:2" x14ac:dyDescent="0.25">
      <c r="A4630" s="62">
        <v>31131601</v>
      </c>
      <c r="B4630" s="63" t="s">
        <v>3139</v>
      </c>
    </row>
    <row r="4631" spans="1:2" x14ac:dyDescent="0.25">
      <c r="A4631" s="62">
        <v>31131602</v>
      </c>
      <c r="B4631" s="63" t="s">
        <v>6967</v>
      </c>
    </row>
    <row r="4632" spans="1:2" x14ac:dyDescent="0.25">
      <c r="A4632" s="62">
        <v>31131603</v>
      </c>
      <c r="B4632" s="63" t="s">
        <v>2482</v>
      </c>
    </row>
    <row r="4633" spans="1:2" x14ac:dyDescent="0.25">
      <c r="A4633" s="62">
        <v>31131604</v>
      </c>
      <c r="B4633" s="63" t="s">
        <v>14052</v>
      </c>
    </row>
    <row r="4634" spans="1:2" x14ac:dyDescent="0.25">
      <c r="A4634" s="62">
        <v>31131605</v>
      </c>
      <c r="B4634" s="63" t="s">
        <v>11990</v>
      </c>
    </row>
    <row r="4635" spans="1:2" x14ac:dyDescent="0.25">
      <c r="A4635" s="62">
        <v>31131606</v>
      </c>
      <c r="B4635" s="63" t="s">
        <v>15590</v>
      </c>
    </row>
    <row r="4636" spans="1:2" x14ac:dyDescent="0.25">
      <c r="A4636" s="62">
        <v>31131607</v>
      </c>
      <c r="B4636" s="63" t="s">
        <v>5582</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11848</v>
      </c>
    </row>
    <row r="4641" spans="1:2" x14ac:dyDescent="0.25">
      <c r="A4641" s="62">
        <v>31131612</v>
      </c>
      <c r="B4641" s="63" t="s">
        <v>2602</v>
      </c>
    </row>
    <row r="4642" spans="1:2" x14ac:dyDescent="0.25">
      <c r="A4642" s="62">
        <v>31131613</v>
      </c>
      <c r="B4642" s="63" t="s">
        <v>5766</v>
      </c>
    </row>
    <row r="4643" spans="1:2" x14ac:dyDescent="0.25">
      <c r="A4643" s="62">
        <v>31131614</v>
      </c>
      <c r="B4643" s="63" t="s">
        <v>8814</v>
      </c>
    </row>
    <row r="4644" spans="1:2" x14ac:dyDescent="0.25">
      <c r="A4644" s="62">
        <v>31131615</v>
      </c>
      <c r="B4644" s="63" t="s">
        <v>5466</v>
      </c>
    </row>
    <row r="4645" spans="1:2" x14ac:dyDescent="0.25">
      <c r="A4645" s="62">
        <v>31131616</v>
      </c>
      <c r="B4645" s="63" t="s">
        <v>1966</v>
      </c>
    </row>
    <row r="4646" spans="1:2" x14ac:dyDescent="0.25">
      <c r="A4646" s="62">
        <v>31131701</v>
      </c>
      <c r="B4646" s="63" t="s">
        <v>5331</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10796</v>
      </c>
    </row>
    <row r="4652" spans="1:2" x14ac:dyDescent="0.25">
      <c r="A4652" s="62">
        <v>31131707</v>
      </c>
      <c r="B4652" s="63" t="s">
        <v>5671</v>
      </c>
    </row>
    <row r="4653" spans="1:2" x14ac:dyDescent="0.25">
      <c r="A4653" s="62">
        <v>31131708</v>
      </c>
      <c r="B4653" s="63" t="s">
        <v>17458</v>
      </c>
    </row>
    <row r="4654" spans="1:2" x14ac:dyDescent="0.25">
      <c r="A4654" s="62">
        <v>31131709</v>
      </c>
      <c r="B4654" s="63" t="s">
        <v>8784</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14467</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4023</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1335</v>
      </c>
    </row>
    <row r="4681" spans="1:2" x14ac:dyDescent="0.25">
      <c r="A4681" s="62">
        <v>31131902</v>
      </c>
      <c r="B4681" s="63" t="s">
        <v>7675</v>
      </c>
    </row>
    <row r="4682" spans="1:2" x14ac:dyDescent="0.25">
      <c r="A4682" s="62">
        <v>31131903</v>
      </c>
      <c r="B4682" s="63" t="s">
        <v>5624</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4998</v>
      </c>
    </row>
    <row r="4687" spans="1:2" x14ac:dyDescent="0.25">
      <c r="A4687" s="62">
        <v>31131908</v>
      </c>
      <c r="B4687" s="63" t="s">
        <v>16265</v>
      </c>
    </row>
    <row r="4688" spans="1:2" x14ac:dyDescent="0.25">
      <c r="A4688" s="62">
        <v>31131909</v>
      </c>
      <c r="B4688" s="63" t="s">
        <v>8698</v>
      </c>
    </row>
    <row r="4689" spans="1:2" x14ac:dyDescent="0.25">
      <c r="A4689" s="62">
        <v>31131910</v>
      </c>
      <c r="B4689" s="63" t="s">
        <v>16548</v>
      </c>
    </row>
    <row r="4690" spans="1:2" x14ac:dyDescent="0.25">
      <c r="A4690" s="62">
        <v>31131911</v>
      </c>
      <c r="B4690" s="63" t="s">
        <v>9661</v>
      </c>
    </row>
    <row r="4691" spans="1:2" x14ac:dyDescent="0.25">
      <c r="A4691" s="62">
        <v>31131912</v>
      </c>
      <c r="B4691" s="63" t="s">
        <v>14947</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11886</v>
      </c>
    </row>
    <row r="4707" spans="1:2" x14ac:dyDescent="0.25">
      <c r="A4707" s="62">
        <v>31141802</v>
      </c>
      <c r="B4707" s="63" t="s">
        <v>4689</v>
      </c>
    </row>
    <row r="4708" spans="1:2" x14ac:dyDescent="0.25">
      <c r="A4708" s="62">
        <v>31151501</v>
      </c>
      <c r="B4708" s="63" t="s">
        <v>16307</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6658</v>
      </c>
    </row>
    <row r="4720" spans="1:2" x14ac:dyDescent="0.25">
      <c r="A4720" s="62">
        <v>31151605</v>
      </c>
      <c r="B4720" s="63" t="s">
        <v>15243</v>
      </c>
    </row>
    <row r="4721" spans="1:2" x14ac:dyDescent="0.25">
      <c r="A4721" s="62">
        <v>31151606</v>
      </c>
      <c r="B4721" s="63" t="s">
        <v>3118</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3778</v>
      </c>
    </row>
    <row r="4726" spans="1:2" x14ac:dyDescent="0.25">
      <c r="A4726" s="62">
        <v>31151703</v>
      </c>
      <c r="B4726" s="63" t="s">
        <v>5339</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3014</v>
      </c>
    </row>
    <row r="4732" spans="1:2" x14ac:dyDescent="0.25">
      <c r="A4732" s="62">
        <v>31151804</v>
      </c>
      <c r="B4732" s="63" t="s">
        <v>17098</v>
      </c>
    </row>
    <row r="4733" spans="1:2" x14ac:dyDescent="0.25">
      <c r="A4733" s="62">
        <v>31151901</v>
      </c>
      <c r="B4733" s="63" t="s">
        <v>8628</v>
      </c>
    </row>
    <row r="4734" spans="1:2" x14ac:dyDescent="0.25">
      <c r="A4734" s="62">
        <v>31151902</v>
      </c>
      <c r="B4734" s="63" t="s">
        <v>4806</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3322</v>
      </c>
    </row>
    <row r="4753" spans="1:2" x14ac:dyDescent="0.25">
      <c r="A4753" s="62">
        <v>31161514</v>
      </c>
      <c r="B4753" s="63" t="s">
        <v>13046</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14245</v>
      </c>
    </row>
    <row r="4761" spans="1:2" x14ac:dyDescent="0.25">
      <c r="A4761" s="62">
        <v>31161605</v>
      </c>
      <c r="B4761" s="63" t="s">
        <v>11008</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9843</v>
      </c>
    </row>
    <row r="4766" spans="1:2" x14ac:dyDescent="0.25">
      <c r="A4766" s="62">
        <v>31161610</v>
      </c>
      <c r="B4766" s="63" t="s">
        <v>2642</v>
      </c>
    </row>
    <row r="4767" spans="1:2" x14ac:dyDescent="0.25">
      <c r="A4767" s="62">
        <v>31161611</v>
      </c>
      <c r="B4767" s="63" t="s">
        <v>10690</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13748</v>
      </c>
    </row>
    <row r="4774" spans="1:2" x14ac:dyDescent="0.25">
      <c r="A4774" s="62">
        <v>31161619</v>
      </c>
      <c r="B4774" s="63" t="s">
        <v>16492</v>
      </c>
    </row>
    <row r="4775" spans="1:2" x14ac:dyDescent="0.25">
      <c r="A4775" s="62">
        <v>31161620</v>
      </c>
      <c r="B4775" s="63" t="s">
        <v>3451</v>
      </c>
    </row>
    <row r="4776" spans="1:2" x14ac:dyDescent="0.25">
      <c r="A4776" s="62">
        <v>31161621</v>
      </c>
      <c r="B4776" s="63" t="s">
        <v>5388</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15199</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11464</v>
      </c>
    </row>
    <row r="4793" spans="1:2" x14ac:dyDescent="0.25">
      <c r="A4793" s="62">
        <v>31161718</v>
      </c>
      <c r="B4793" s="63" t="s">
        <v>5036</v>
      </c>
    </row>
    <row r="4794" spans="1:2" x14ac:dyDescent="0.25">
      <c r="A4794" s="62">
        <v>31161719</v>
      </c>
      <c r="B4794" s="63" t="s">
        <v>14862</v>
      </c>
    </row>
    <row r="4795" spans="1:2" x14ac:dyDescent="0.25">
      <c r="A4795" s="62">
        <v>31161720</v>
      </c>
      <c r="B4795" s="63" t="s">
        <v>7608</v>
      </c>
    </row>
    <row r="4796" spans="1:2" x14ac:dyDescent="0.25">
      <c r="A4796" s="62">
        <v>31161721</v>
      </c>
      <c r="B4796" s="63" t="s">
        <v>5095</v>
      </c>
    </row>
    <row r="4797" spans="1:2" x14ac:dyDescent="0.25">
      <c r="A4797" s="62">
        <v>31161722</v>
      </c>
      <c r="B4797" s="63" t="s">
        <v>9448</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10340</v>
      </c>
    </row>
    <row r="4802" spans="1:2" x14ac:dyDescent="0.25">
      <c r="A4802" s="62">
        <v>31161727</v>
      </c>
      <c r="B4802" s="63" t="s">
        <v>2981</v>
      </c>
    </row>
    <row r="4803" spans="1:2" x14ac:dyDescent="0.25">
      <c r="A4803" s="62">
        <v>31161728</v>
      </c>
      <c r="B4803" s="63" t="s">
        <v>9453</v>
      </c>
    </row>
    <row r="4804" spans="1:2" x14ac:dyDescent="0.25">
      <c r="A4804" s="62">
        <v>31161729</v>
      </c>
      <c r="B4804" s="63" t="s">
        <v>5425</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4260</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14636</v>
      </c>
    </row>
    <row r="4822" spans="1:2" x14ac:dyDescent="0.25">
      <c r="A4822" s="62">
        <v>31161816</v>
      </c>
      <c r="B4822" s="63" t="s">
        <v>8310</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4215</v>
      </c>
    </row>
    <row r="4827" spans="1:2" x14ac:dyDescent="0.25">
      <c r="A4827" s="62">
        <v>31161901</v>
      </c>
      <c r="B4827" s="63" t="s">
        <v>2916</v>
      </c>
    </row>
    <row r="4828" spans="1:2" x14ac:dyDescent="0.25">
      <c r="A4828" s="62">
        <v>31161902</v>
      </c>
      <c r="B4828" s="63" t="s">
        <v>12385</v>
      </c>
    </row>
    <row r="4829" spans="1:2" x14ac:dyDescent="0.25">
      <c r="A4829" s="62">
        <v>31161903</v>
      </c>
      <c r="B4829" s="63" t="s">
        <v>8579</v>
      </c>
    </row>
    <row r="4830" spans="1:2" x14ac:dyDescent="0.25">
      <c r="A4830" s="62">
        <v>31161904</v>
      </c>
      <c r="B4830" s="63" t="s">
        <v>8990</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13765</v>
      </c>
    </row>
    <row r="4835" spans="1:2" x14ac:dyDescent="0.25">
      <c r="A4835" s="62">
        <v>31162001</v>
      </c>
      <c r="B4835" s="63" t="s">
        <v>16959</v>
      </c>
    </row>
    <row r="4836" spans="1:2" x14ac:dyDescent="0.25">
      <c r="A4836" s="62">
        <v>31162002</v>
      </c>
      <c r="B4836" s="63" t="s">
        <v>2045</v>
      </c>
    </row>
    <row r="4837" spans="1:2" x14ac:dyDescent="0.25">
      <c r="A4837" s="62">
        <v>31162003</v>
      </c>
      <c r="B4837" s="63" t="s">
        <v>13838</v>
      </c>
    </row>
    <row r="4838" spans="1:2" x14ac:dyDescent="0.25">
      <c r="A4838" s="62">
        <v>31162004</v>
      </c>
      <c r="B4838" s="63" t="s">
        <v>6141</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2750</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10199</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10507</v>
      </c>
    </row>
    <row r="4866" spans="1:2" x14ac:dyDescent="0.25">
      <c r="A4866" s="62">
        <v>31162307</v>
      </c>
      <c r="B4866" s="63" t="s">
        <v>10249</v>
      </c>
    </row>
    <row r="4867" spans="1:2" x14ac:dyDescent="0.25">
      <c r="A4867" s="62">
        <v>31162308</v>
      </c>
      <c r="B4867" s="63" t="s">
        <v>4071</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16263</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9884</v>
      </c>
    </row>
    <row r="4881" spans="1:2" x14ac:dyDescent="0.25">
      <c r="A4881" s="62">
        <v>31162410</v>
      </c>
      <c r="B4881" s="63" t="s">
        <v>5028</v>
      </c>
    </row>
    <row r="4882" spans="1:2" x14ac:dyDescent="0.25">
      <c r="A4882" s="62">
        <v>31162411</v>
      </c>
      <c r="B4882" s="63" t="s">
        <v>5433</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11609</v>
      </c>
    </row>
    <row r="4889" spans="1:2" x14ac:dyDescent="0.25">
      <c r="A4889" s="62">
        <v>31162418</v>
      </c>
      <c r="B4889" s="63" t="s">
        <v>14695</v>
      </c>
    </row>
    <row r="4890" spans="1:2" x14ac:dyDescent="0.25">
      <c r="A4890" s="62">
        <v>31162501</v>
      </c>
      <c r="B4890" s="63" t="s">
        <v>4702</v>
      </c>
    </row>
    <row r="4891" spans="1:2" x14ac:dyDescent="0.25">
      <c r="A4891" s="62">
        <v>31162502</v>
      </c>
      <c r="B4891" s="63" t="s">
        <v>5257</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3857</v>
      </c>
    </row>
    <row r="4897" spans="1:2" x14ac:dyDescent="0.25">
      <c r="A4897" s="62">
        <v>31162601</v>
      </c>
      <c r="B4897" s="63" t="s">
        <v>6053</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13404</v>
      </c>
    </row>
    <row r="4906" spans="1:2" x14ac:dyDescent="0.25">
      <c r="A4906" s="62">
        <v>31162610</v>
      </c>
      <c r="B4906" s="63" t="s">
        <v>13208</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3534</v>
      </c>
    </row>
    <row r="4918" spans="1:2" x14ac:dyDescent="0.25">
      <c r="A4918" s="62">
        <v>31162807</v>
      </c>
      <c r="B4918" s="63" t="s">
        <v>4391</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8278</v>
      </c>
    </row>
    <row r="4924" spans="1:2" x14ac:dyDescent="0.25">
      <c r="A4924" s="62">
        <v>31162902</v>
      </c>
      <c r="B4924" s="63" t="s">
        <v>9937</v>
      </c>
    </row>
    <row r="4925" spans="1:2" x14ac:dyDescent="0.25">
      <c r="A4925" s="62">
        <v>31162903</v>
      </c>
      <c r="B4925" s="63" t="s">
        <v>14999</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3804</v>
      </c>
    </row>
    <row r="4935" spans="1:2" x14ac:dyDescent="0.25">
      <c r="A4935" s="62">
        <v>31163102</v>
      </c>
      <c r="B4935" s="63" t="s">
        <v>5321</v>
      </c>
    </row>
    <row r="4936" spans="1:2" x14ac:dyDescent="0.25">
      <c r="A4936" s="62">
        <v>31163103</v>
      </c>
      <c r="B4936" s="63" t="s">
        <v>6597</v>
      </c>
    </row>
    <row r="4937" spans="1:2" x14ac:dyDescent="0.25">
      <c r="A4937" s="62">
        <v>31163201</v>
      </c>
      <c r="B4937" s="63" t="s">
        <v>16196</v>
      </c>
    </row>
    <row r="4938" spans="1:2" x14ac:dyDescent="0.25">
      <c r="A4938" s="62">
        <v>31163202</v>
      </c>
      <c r="B4938" s="63" t="s">
        <v>16036</v>
      </c>
    </row>
    <row r="4939" spans="1:2" x14ac:dyDescent="0.25">
      <c r="A4939" s="62">
        <v>31163203</v>
      </c>
      <c r="B4939" s="63" t="s">
        <v>2835</v>
      </c>
    </row>
    <row r="4940" spans="1:2" x14ac:dyDescent="0.25">
      <c r="A4940" s="62">
        <v>31163204</v>
      </c>
      <c r="B4940" s="63" t="s">
        <v>9884</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8823</v>
      </c>
    </row>
    <row r="4946" spans="1:2" x14ac:dyDescent="0.25">
      <c r="A4946" s="62">
        <v>31163211</v>
      </c>
      <c r="B4946" s="63" t="s">
        <v>5972</v>
      </c>
    </row>
    <row r="4947" spans="1:2" x14ac:dyDescent="0.25">
      <c r="A4947" s="62">
        <v>31163212</v>
      </c>
      <c r="B4947" s="63" t="s">
        <v>16367</v>
      </c>
    </row>
    <row r="4948" spans="1:2" x14ac:dyDescent="0.25">
      <c r="A4948" s="62">
        <v>31163213</v>
      </c>
      <c r="B4948" s="63" t="s">
        <v>11904</v>
      </c>
    </row>
    <row r="4949" spans="1:2" x14ac:dyDescent="0.25">
      <c r="A4949" s="62">
        <v>31163214</v>
      </c>
      <c r="B4949" s="63" t="s">
        <v>13182</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2771</v>
      </c>
    </row>
    <row r="4958" spans="1:2" x14ac:dyDescent="0.25">
      <c r="A4958" s="62">
        <v>31171507</v>
      </c>
      <c r="B4958" s="63" t="s">
        <v>6780</v>
      </c>
    </row>
    <row r="4959" spans="1:2" x14ac:dyDescent="0.25">
      <c r="A4959" s="62">
        <v>31171508</v>
      </c>
      <c r="B4959" s="63" t="s">
        <v>2059</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14005</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9754</v>
      </c>
    </row>
    <row r="4971" spans="1:2" x14ac:dyDescent="0.25">
      <c r="A4971" s="62">
        <v>31171522</v>
      </c>
      <c r="B4971" s="63" t="s">
        <v>2252</v>
      </c>
    </row>
    <row r="4972" spans="1:2" x14ac:dyDescent="0.25">
      <c r="A4972" s="62">
        <v>31171523</v>
      </c>
      <c r="B4972" s="63" t="s">
        <v>13443</v>
      </c>
    </row>
    <row r="4973" spans="1:2" x14ac:dyDescent="0.25">
      <c r="A4973" s="62">
        <v>31171524</v>
      </c>
      <c r="B4973" s="63" t="s">
        <v>15268</v>
      </c>
    </row>
    <row r="4974" spans="1:2" x14ac:dyDescent="0.25">
      <c r="A4974" s="62">
        <v>31171525</v>
      </c>
      <c r="B4974" s="63" t="s">
        <v>16596</v>
      </c>
    </row>
    <row r="4975" spans="1:2" x14ac:dyDescent="0.25">
      <c r="A4975" s="62">
        <v>31171526</v>
      </c>
      <c r="B4975" s="63" t="s">
        <v>9904</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14001</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3564</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18054</v>
      </c>
    </row>
    <row r="4991" spans="1:2" x14ac:dyDescent="0.25">
      <c r="A4991" s="62">
        <v>31171713</v>
      </c>
      <c r="B4991" s="63" t="s">
        <v>10169</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13624</v>
      </c>
    </row>
    <row r="4998" spans="1:2" x14ac:dyDescent="0.25">
      <c r="A4998" s="62">
        <v>31171806</v>
      </c>
      <c r="B4998" s="63" t="s">
        <v>4190</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11874</v>
      </c>
    </row>
    <row r="5011" spans="1:2" x14ac:dyDescent="0.25">
      <c r="A5011" s="62">
        <v>31181512</v>
      </c>
      <c r="B5011" s="63" t="s">
        <v>2187</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4014</v>
      </c>
    </row>
    <row r="5018" spans="1:2" x14ac:dyDescent="0.25">
      <c r="A5018" s="62">
        <v>31181607</v>
      </c>
      <c r="B5018" s="63" t="s">
        <v>14503</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11479</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2496</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3574</v>
      </c>
    </row>
    <row r="5054" spans="1:2" x14ac:dyDescent="0.25">
      <c r="A5054" s="62">
        <v>31201512</v>
      </c>
      <c r="B5054" s="63" t="s">
        <v>2603</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3105</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4109</v>
      </c>
    </row>
    <row r="5067" spans="1:2" x14ac:dyDescent="0.25">
      <c r="A5067" s="62">
        <v>31201525</v>
      </c>
      <c r="B5067" s="63" t="s">
        <v>11766</v>
      </c>
    </row>
    <row r="5068" spans="1:2" x14ac:dyDescent="0.25">
      <c r="A5068" s="62">
        <v>31201526</v>
      </c>
      <c r="B5068" s="63" t="s">
        <v>3010</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5457</v>
      </c>
    </row>
    <row r="5074" spans="1:2" x14ac:dyDescent="0.25">
      <c r="A5074" s="62">
        <v>31201604</v>
      </c>
      <c r="B5074" s="63" t="s">
        <v>12913</v>
      </c>
    </row>
    <row r="5075" spans="1:2" x14ac:dyDescent="0.25">
      <c r="A5075" s="62">
        <v>31201605</v>
      </c>
      <c r="B5075" s="63" t="s">
        <v>5264</v>
      </c>
    </row>
    <row r="5076" spans="1:2" x14ac:dyDescent="0.25">
      <c r="A5076" s="62">
        <v>31201606</v>
      </c>
      <c r="B5076" s="63" t="s">
        <v>9452</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10766</v>
      </c>
    </row>
    <row r="5083" spans="1:2" x14ac:dyDescent="0.25">
      <c r="A5083" s="62">
        <v>31201613</v>
      </c>
      <c r="B5083" s="63" t="s">
        <v>15135</v>
      </c>
    </row>
    <row r="5084" spans="1:2" x14ac:dyDescent="0.25">
      <c r="A5084" s="62">
        <v>31201614</v>
      </c>
      <c r="B5084" s="63" t="s">
        <v>1912</v>
      </c>
    </row>
    <row r="5085" spans="1:2" x14ac:dyDescent="0.25">
      <c r="A5085" s="62">
        <v>31201615</v>
      </c>
      <c r="B5085" s="63" t="s">
        <v>3732</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2247</v>
      </c>
    </row>
    <row r="5090" spans="1:2" x14ac:dyDescent="0.25">
      <c r="A5090" s="62">
        <v>31211503</v>
      </c>
      <c r="B5090" s="63" t="s">
        <v>11036</v>
      </c>
    </row>
    <row r="5091" spans="1:2" x14ac:dyDescent="0.25">
      <c r="A5091" s="62">
        <v>31211504</v>
      </c>
      <c r="B5091" s="63" t="s">
        <v>14247</v>
      </c>
    </row>
    <row r="5092" spans="1:2" x14ac:dyDescent="0.25">
      <c r="A5092" s="62">
        <v>31211505</v>
      </c>
      <c r="B5092" s="63" t="s">
        <v>4280</v>
      </c>
    </row>
    <row r="5093" spans="1:2" x14ac:dyDescent="0.25">
      <c r="A5093" s="62">
        <v>31211506</v>
      </c>
      <c r="B5093" s="63" t="s">
        <v>8855</v>
      </c>
    </row>
    <row r="5094" spans="1:2" x14ac:dyDescent="0.25">
      <c r="A5094" s="62">
        <v>31211507</v>
      </c>
      <c r="B5094" s="63" t="s">
        <v>4701</v>
      </c>
    </row>
    <row r="5095" spans="1:2" x14ac:dyDescent="0.25">
      <c r="A5095" s="62">
        <v>31211508</v>
      </c>
      <c r="B5095" s="63" t="s">
        <v>11172</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5563</v>
      </c>
    </row>
    <row r="5105" spans="1:2" x14ac:dyDescent="0.25">
      <c r="A5105" s="62">
        <v>31211606</v>
      </c>
      <c r="B5105" s="63" t="s">
        <v>14563</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5475</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4266</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15226</v>
      </c>
    </row>
    <row r="5127" spans="1:2" x14ac:dyDescent="0.25">
      <c r="A5127" s="62">
        <v>31211913</v>
      </c>
      <c r="B5127" s="63" t="s">
        <v>14910</v>
      </c>
    </row>
    <row r="5128" spans="1:2" x14ac:dyDescent="0.25">
      <c r="A5128" s="62">
        <v>31211914</v>
      </c>
      <c r="B5128" s="63" t="s">
        <v>1819</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18673</v>
      </c>
    </row>
    <row r="5145" spans="1:2" x14ac:dyDescent="0.25">
      <c r="A5145" s="62">
        <v>31231111</v>
      </c>
      <c r="B5145" s="63" t="s">
        <v>5471</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3537</v>
      </c>
    </row>
    <row r="5150" spans="1:2" x14ac:dyDescent="0.25">
      <c r="A5150" s="62">
        <v>31231116</v>
      </c>
      <c r="B5150" s="63" t="s">
        <v>1234</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3400</v>
      </c>
    </row>
    <row r="5155" spans="1:2" x14ac:dyDescent="0.25">
      <c r="A5155" s="62">
        <v>31231202</v>
      </c>
      <c r="B5155" s="63" t="s">
        <v>6465</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5501</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16567</v>
      </c>
    </row>
    <row r="5169" spans="1:2" x14ac:dyDescent="0.25">
      <c r="A5169" s="62">
        <v>31231216</v>
      </c>
      <c r="B5169" s="63" t="s">
        <v>11915</v>
      </c>
    </row>
    <row r="5170" spans="1:2" x14ac:dyDescent="0.25">
      <c r="A5170" s="62">
        <v>31231217</v>
      </c>
      <c r="B5170" s="63" t="s">
        <v>13392</v>
      </c>
    </row>
    <row r="5171" spans="1:2" x14ac:dyDescent="0.25">
      <c r="A5171" s="62">
        <v>31231218</v>
      </c>
      <c r="B5171" s="63" t="s">
        <v>9196</v>
      </c>
    </row>
    <row r="5172" spans="1:2" x14ac:dyDescent="0.25">
      <c r="A5172" s="62">
        <v>31231219</v>
      </c>
      <c r="B5172" s="63" t="s">
        <v>3218</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5398</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14353</v>
      </c>
    </row>
    <row r="5182" spans="1:2" x14ac:dyDescent="0.25">
      <c r="A5182" s="62">
        <v>31231310</v>
      </c>
      <c r="B5182" s="63" t="s">
        <v>13452</v>
      </c>
    </row>
    <row r="5183" spans="1:2" x14ac:dyDescent="0.25">
      <c r="A5183" s="62">
        <v>31231311</v>
      </c>
      <c r="B5183" s="63" t="s">
        <v>3638</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2780</v>
      </c>
    </row>
    <row r="5198" spans="1:2" x14ac:dyDescent="0.25">
      <c r="A5198" s="62">
        <v>31231405</v>
      </c>
      <c r="B5198" s="63" t="s">
        <v>8516</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3255</v>
      </c>
    </row>
    <row r="5203" spans="1:2" x14ac:dyDescent="0.25">
      <c r="A5203" s="62">
        <v>31241603</v>
      </c>
      <c r="B5203" s="63" t="s">
        <v>8909</v>
      </c>
    </row>
    <row r="5204" spans="1:2" x14ac:dyDescent="0.25">
      <c r="A5204" s="62">
        <v>31241604</v>
      </c>
      <c r="B5204" s="63" t="s">
        <v>6169</v>
      </c>
    </row>
    <row r="5205" spans="1:2" x14ac:dyDescent="0.25">
      <c r="A5205" s="62">
        <v>31241605</v>
      </c>
      <c r="B5205" s="63" t="s">
        <v>4737</v>
      </c>
    </row>
    <row r="5206" spans="1:2" x14ac:dyDescent="0.25">
      <c r="A5206" s="62">
        <v>31241606</v>
      </c>
      <c r="B5206" s="63" t="s">
        <v>4121</v>
      </c>
    </row>
    <row r="5207" spans="1:2" x14ac:dyDescent="0.25">
      <c r="A5207" s="62">
        <v>31241607</v>
      </c>
      <c r="B5207" s="63" t="s">
        <v>11700</v>
      </c>
    </row>
    <row r="5208" spans="1:2" x14ac:dyDescent="0.25">
      <c r="A5208" s="62">
        <v>31241608</v>
      </c>
      <c r="B5208" s="63" t="s">
        <v>4029</v>
      </c>
    </row>
    <row r="5209" spans="1:2" x14ac:dyDescent="0.25">
      <c r="A5209" s="62">
        <v>31241609</v>
      </c>
      <c r="B5209" s="63" t="s">
        <v>12595</v>
      </c>
    </row>
    <row r="5210" spans="1:2" x14ac:dyDescent="0.25">
      <c r="A5210" s="62">
        <v>31241610</v>
      </c>
      <c r="B5210" s="63" t="s">
        <v>3691</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12082</v>
      </c>
    </row>
    <row r="5215" spans="1:2" x14ac:dyDescent="0.25">
      <c r="A5215" s="62">
        <v>31241705</v>
      </c>
      <c r="B5215" s="63" t="s">
        <v>18524</v>
      </c>
    </row>
    <row r="5216" spans="1:2" x14ac:dyDescent="0.25">
      <c r="A5216" s="62">
        <v>31241801</v>
      </c>
      <c r="B5216" s="63" t="s">
        <v>3175</v>
      </c>
    </row>
    <row r="5217" spans="1:2" x14ac:dyDescent="0.25">
      <c r="A5217" s="62">
        <v>31241802</v>
      </c>
      <c r="B5217" s="63" t="s">
        <v>13470</v>
      </c>
    </row>
    <row r="5218" spans="1:2" x14ac:dyDescent="0.25">
      <c r="A5218" s="62">
        <v>31241803</v>
      </c>
      <c r="B5218" s="63" t="s">
        <v>3506</v>
      </c>
    </row>
    <row r="5219" spans="1:2" x14ac:dyDescent="0.25">
      <c r="A5219" s="62">
        <v>31241804</v>
      </c>
      <c r="B5219" s="63" t="s">
        <v>5365</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5565</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8693</v>
      </c>
    </row>
    <row r="5230" spans="1:2" x14ac:dyDescent="0.25">
      <c r="A5230" s="62">
        <v>31241908</v>
      </c>
      <c r="B5230" s="63" t="s">
        <v>2595</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8844</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4964</v>
      </c>
    </row>
    <row r="5253" spans="1:2" x14ac:dyDescent="0.25">
      <c r="A5253" s="62">
        <v>31251507</v>
      </c>
      <c r="B5253" s="63" t="s">
        <v>13783</v>
      </c>
    </row>
    <row r="5254" spans="1:2" x14ac:dyDescent="0.25">
      <c r="A5254" s="62">
        <v>31251508</v>
      </c>
      <c r="B5254" s="63" t="s">
        <v>12482</v>
      </c>
    </row>
    <row r="5255" spans="1:2" x14ac:dyDescent="0.25">
      <c r="A5255" s="62">
        <v>31251509</v>
      </c>
      <c r="B5255" s="63" t="s">
        <v>3232</v>
      </c>
    </row>
    <row r="5256" spans="1:2" x14ac:dyDescent="0.25">
      <c r="A5256" s="62">
        <v>31251510</v>
      </c>
      <c r="B5256" s="63" t="s">
        <v>10213</v>
      </c>
    </row>
    <row r="5257" spans="1:2" x14ac:dyDescent="0.25">
      <c r="A5257" s="62">
        <v>31251511</v>
      </c>
      <c r="B5257" s="63" t="s">
        <v>9291</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9007</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7839</v>
      </c>
    </row>
    <row r="5269" spans="1:2" x14ac:dyDescent="0.25">
      <c r="A5269" s="62">
        <v>31261703</v>
      </c>
      <c r="B5269" s="63" t="s">
        <v>9004</v>
      </c>
    </row>
    <row r="5270" spans="1:2" x14ac:dyDescent="0.25">
      <c r="A5270" s="62">
        <v>31261704</v>
      </c>
      <c r="B5270" s="63" t="s">
        <v>1299</v>
      </c>
    </row>
    <row r="5271" spans="1:2" x14ac:dyDescent="0.25">
      <c r="A5271" s="62">
        <v>31271601</v>
      </c>
      <c r="B5271" s="63" t="s">
        <v>5399</v>
      </c>
    </row>
    <row r="5272" spans="1:2" x14ac:dyDescent="0.25">
      <c r="A5272" s="62">
        <v>31271602</v>
      </c>
      <c r="B5272" s="63" t="s">
        <v>4362</v>
      </c>
    </row>
    <row r="5273" spans="1:2" x14ac:dyDescent="0.25">
      <c r="A5273" s="62">
        <v>31281502</v>
      </c>
      <c r="B5273" s="63" t="s">
        <v>10719</v>
      </c>
    </row>
    <row r="5274" spans="1:2" x14ac:dyDescent="0.25">
      <c r="A5274" s="62">
        <v>31281503</v>
      </c>
      <c r="B5274" s="63" t="s">
        <v>2939</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10868</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4733</v>
      </c>
    </row>
    <row r="5291" spans="1:2" x14ac:dyDescent="0.25">
      <c r="A5291" s="62">
        <v>31281520</v>
      </c>
      <c r="B5291" s="63" t="s">
        <v>10031</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16238</v>
      </c>
    </row>
    <row r="5296" spans="1:2" x14ac:dyDescent="0.25">
      <c r="A5296" s="62">
        <v>31281803</v>
      </c>
      <c r="B5296" s="63" t="s">
        <v>10527</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2276</v>
      </c>
    </row>
    <row r="5306" spans="1:2" x14ac:dyDescent="0.25">
      <c r="A5306" s="62">
        <v>31281813</v>
      </c>
      <c r="B5306" s="63" t="s">
        <v>17363</v>
      </c>
    </row>
    <row r="5307" spans="1:2" x14ac:dyDescent="0.25">
      <c r="A5307" s="62">
        <v>31281814</v>
      </c>
      <c r="B5307" s="63" t="s">
        <v>5651</v>
      </c>
    </row>
    <row r="5308" spans="1:2" x14ac:dyDescent="0.25">
      <c r="A5308" s="62">
        <v>31281815</v>
      </c>
      <c r="B5308" s="63" t="s">
        <v>5478</v>
      </c>
    </row>
    <row r="5309" spans="1:2" x14ac:dyDescent="0.25">
      <c r="A5309" s="62">
        <v>31281816</v>
      </c>
      <c r="B5309" s="63" t="s">
        <v>11245</v>
      </c>
    </row>
    <row r="5310" spans="1:2" x14ac:dyDescent="0.25">
      <c r="A5310" s="62">
        <v>31281817</v>
      </c>
      <c r="B5310" s="63" t="s">
        <v>944</v>
      </c>
    </row>
    <row r="5311" spans="1:2" x14ac:dyDescent="0.25">
      <c r="A5311" s="62">
        <v>31281818</v>
      </c>
      <c r="B5311" s="63" t="s">
        <v>3312</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15197</v>
      </c>
    </row>
    <row r="5316" spans="1:2" x14ac:dyDescent="0.25">
      <c r="A5316" s="62">
        <v>31281904</v>
      </c>
      <c r="B5316" s="63" t="s">
        <v>3355</v>
      </c>
    </row>
    <row r="5317" spans="1:2" x14ac:dyDescent="0.25">
      <c r="A5317" s="62">
        <v>31281905</v>
      </c>
      <c r="B5317" s="63" t="s">
        <v>10812</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14282</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2957</v>
      </c>
    </row>
    <row r="5326" spans="1:2" x14ac:dyDescent="0.25">
      <c r="A5326" s="62">
        <v>31281914</v>
      </c>
      <c r="B5326" s="63" t="s">
        <v>7305</v>
      </c>
    </row>
    <row r="5327" spans="1:2" x14ac:dyDescent="0.25">
      <c r="A5327" s="62">
        <v>31281915</v>
      </c>
      <c r="B5327" s="63" t="s">
        <v>1898</v>
      </c>
    </row>
    <row r="5328" spans="1:2" x14ac:dyDescent="0.25">
      <c r="A5328" s="62">
        <v>31281916</v>
      </c>
      <c r="B5328" s="63" t="s">
        <v>9283</v>
      </c>
    </row>
    <row r="5329" spans="1:2" x14ac:dyDescent="0.25">
      <c r="A5329" s="62">
        <v>31281917</v>
      </c>
      <c r="B5329" s="63" t="s">
        <v>8175</v>
      </c>
    </row>
    <row r="5330" spans="1:2" x14ac:dyDescent="0.25">
      <c r="A5330" s="62">
        <v>31281918</v>
      </c>
      <c r="B5330" s="63" t="s">
        <v>8903</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17595</v>
      </c>
    </row>
    <row r="5340" spans="1:2" x14ac:dyDescent="0.25">
      <c r="A5340" s="62">
        <v>31282009</v>
      </c>
      <c r="B5340" s="63" t="s">
        <v>5587</v>
      </c>
    </row>
    <row r="5341" spans="1:2" x14ac:dyDescent="0.25">
      <c r="A5341" s="62">
        <v>31282010</v>
      </c>
      <c r="B5341" s="63" t="s">
        <v>9044</v>
      </c>
    </row>
    <row r="5342" spans="1:2" x14ac:dyDescent="0.25">
      <c r="A5342" s="62">
        <v>31282011</v>
      </c>
      <c r="B5342" s="63" t="s">
        <v>9615</v>
      </c>
    </row>
    <row r="5343" spans="1:2" x14ac:dyDescent="0.25">
      <c r="A5343" s="62">
        <v>31282012</v>
      </c>
      <c r="B5343" s="63" t="s">
        <v>13343</v>
      </c>
    </row>
    <row r="5344" spans="1:2" x14ac:dyDescent="0.25">
      <c r="A5344" s="62">
        <v>31282013</v>
      </c>
      <c r="B5344" s="63" t="s">
        <v>8399</v>
      </c>
    </row>
    <row r="5345" spans="1:2" x14ac:dyDescent="0.25">
      <c r="A5345" s="62">
        <v>31282014</v>
      </c>
      <c r="B5345" s="63" t="s">
        <v>14139</v>
      </c>
    </row>
    <row r="5346" spans="1:2" x14ac:dyDescent="0.25">
      <c r="A5346" s="62">
        <v>31282015</v>
      </c>
      <c r="B5346" s="63" t="s">
        <v>9581</v>
      </c>
    </row>
    <row r="5347" spans="1:2" x14ac:dyDescent="0.25">
      <c r="A5347" s="62">
        <v>31282016</v>
      </c>
      <c r="B5347" s="63" t="s">
        <v>13841</v>
      </c>
    </row>
    <row r="5348" spans="1:2" x14ac:dyDescent="0.25">
      <c r="A5348" s="62">
        <v>31282017</v>
      </c>
      <c r="B5348" s="63" t="s">
        <v>9418</v>
      </c>
    </row>
    <row r="5349" spans="1:2" x14ac:dyDescent="0.25">
      <c r="A5349" s="62">
        <v>31282018</v>
      </c>
      <c r="B5349" s="63" t="s">
        <v>10599</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8831</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3408</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2861</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6330</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7291</v>
      </c>
    </row>
    <row r="5382" spans="1:2" x14ac:dyDescent="0.25">
      <c r="A5382" s="62">
        <v>31282213</v>
      </c>
      <c r="B5382" s="63" t="s">
        <v>16593</v>
      </c>
    </row>
    <row r="5383" spans="1:2" x14ac:dyDescent="0.25">
      <c r="A5383" s="62">
        <v>31282214</v>
      </c>
      <c r="B5383" s="63" t="s">
        <v>8121</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3039</v>
      </c>
    </row>
    <row r="5389" spans="1:2" x14ac:dyDescent="0.25">
      <c r="A5389" s="62">
        <v>31282301</v>
      </c>
      <c r="B5389" s="63" t="s">
        <v>17514</v>
      </c>
    </row>
    <row r="5390" spans="1:2" x14ac:dyDescent="0.25">
      <c r="A5390" s="62">
        <v>31282302</v>
      </c>
      <c r="B5390" s="63" t="s">
        <v>8343</v>
      </c>
    </row>
    <row r="5391" spans="1:2" x14ac:dyDescent="0.25">
      <c r="A5391" s="62">
        <v>31282303</v>
      </c>
      <c r="B5391" s="63" t="s">
        <v>3174</v>
      </c>
    </row>
    <row r="5392" spans="1:2" x14ac:dyDescent="0.25">
      <c r="A5392" s="62">
        <v>31282304</v>
      </c>
      <c r="B5392" s="63" t="s">
        <v>250</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8736</v>
      </c>
    </row>
    <row r="5397" spans="1:2" x14ac:dyDescent="0.25">
      <c r="A5397" s="62">
        <v>31282309</v>
      </c>
      <c r="B5397" s="63" t="s">
        <v>9796</v>
      </c>
    </row>
    <row r="5398" spans="1:2" x14ac:dyDescent="0.25">
      <c r="A5398" s="62">
        <v>31282310</v>
      </c>
      <c r="B5398" s="63" t="s">
        <v>12975</v>
      </c>
    </row>
    <row r="5399" spans="1:2" x14ac:dyDescent="0.25">
      <c r="A5399" s="62">
        <v>31282311</v>
      </c>
      <c r="B5399" s="63" t="s">
        <v>4542</v>
      </c>
    </row>
    <row r="5400" spans="1:2" x14ac:dyDescent="0.25">
      <c r="A5400" s="62">
        <v>31282312</v>
      </c>
      <c r="B5400" s="63" t="s">
        <v>8465</v>
      </c>
    </row>
    <row r="5401" spans="1:2" x14ac:dyDescent="0.25">
      <c r="A5401" s="62">
        <v>31282313</v>
      </c>
      <c r="B5401" s="63" t="s">
        <v>8811</v>
      </c>
    </row>
    <row r="5402" spans="1:2" x14ac:dyDescent="0.25">
      <c r="A5402" s="62">
        <v>31282314</v>
      </c>
      <c r="B5402" s="63" t="s">
        <v>13590</v>
      </c>
    </row>
    <row r="5403" spans="1:2" x14ac:dyDescent="0.25">
      <c r="A5403" s="62">
        <v>31282315</v>
      </c>
      <c r="B5403" s="63" t="s">
        <v>16446</v>
      </c>
    </row>
    <row r="5404" spans="1:2" x14ac:dyDescent="0.25">
      <c r="A5404" s="62">
        <v>31282316</v>
      </c>
      <c r="B5404" s="63" t="s">
        <v>5021</v>
      </c>
    </row>
    <row r="5405" spans="1:2" x14ac:dyDescent="0.25">
      <c r="A5405" s="62">
        <v>31282317</v>
      </c>
      <c r="B5405" s="63" t="s">
        <v>13437</v>
      </c>
    </row>
    <row r="5406" spans="1:2" x14ac:dyDescent="0.25">
      <c r="A5406" s="62">
        <v>31282318</v>
      </c>
      <c r="B5406" s="63" t="s">
        <v>10600</v>
      </c>
    </row>
    <row r="5407" spans="1:2" x14ac:dyDescent="0.25">
      <c r="A5407" s="62">
        <v>31282319</v>
      </c>
      <c r="B5407" s="63" t="s">
        <v>9260</v>
      </c>
    </row>
    <row r="5408" spans="1:2" x14ac:dyDescent="0.25">
      <c r="A5408" s="62">
        <v>31282401</v>
      </c>
      <c r="B5408" s="63" t="s">
        <v>13757</v>
      </c>
    </row>
    <row r="5409" spans="1:2" x14ac:dyDescent="0.25">
      <c r="A5409" s="62">
        <v>31282402</v>
      </c>
      <c r="B5409" s="63" t="s">
        <v>10044</v>
      </c>
    </row>
    <row r="5410" spans="1:2" x14ac:dyDescent="0.25">
      <c r="A5410" s="62">
        <v>31282403</v>
      </c>
      <c r="B5410" s="63" t="s">
        <v>15526</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5355</v>
      </c>
    </row>
    <row r="5416" spans="1:2" x14ac:dyDescent="0.25">
      <c r="A5416" s="62">
        <v>31282409</v>
      </c>
      <c r="B5416" s="63" t="s">
        <v>2524</v>
      </c>
    </row>
    <row r="5417" spans="1:2" x14ac:dyDescent="0.25">
      <c r="A5417" s="62">
        <v>31282410</v>
      </c>
      <c r="B5417" s="63" t="s">
        <v>11569</v>
      </c>
    </row>
    <row r="5418" spans="1:2" x14ac:dyDescent="0.25">
      <c r="A5418" s="62">
        <v>31282411</v>
      </c>
      <c r="B5418" s="63" t="s">
        <v>15637</v>
      </c>
    </row>
    <row r="5419" spans="1:2" x14ac:dyDescent="0.25">
      <c r="A5419" s="62">
        <v>31282412</v>
      </c>
      <c r="B5419" s="63" t="s">
        <v>2552</v>
      </c>
    </row>
    <row r="5420" spans="1:2" x14ac:dyDescent="0.25">
      <c r="A5420" s="62">
        <v>31282413</v>
      </c>
      <c r="B5420" s="63" t="s">
        <v>11958</v>
      </c>
    </row>
    <row r="5421" spans="1:2" x14ac:dyDescent="0.25">
      <c r="A5421" s="62">
        <v>31282414</v>
      </c>
      <c r="B5421" s="63" t="s">
        <v>7564</v>
      </c>
    </row>
    <row r="5422" spans="1:2" x14ac:dyDescent="0.25">
      <c r="A5422" s="62">
        <v>31282415</v>
      </c>
      <c r="B5422" s="63" t="s">
        <v>3275</v>
      </c>
    </row>
    <row r="5423" spans="1:2" x14ac:dyDescent="0.25">
      <c r="A5423" s="62">
        <v>31282416</v>
      </c>
      <c r="B5423" s="63" t="s">
        <v>4471</v>
      </c>
    </row>
    <row r="5424" spans="1:2" x14ac:dyDescent="0.25">
      <c r="A5424" s="62">
        <v>31282417</v>
      </c>
      <c r="B5424" s="63" t="s">
        <v>5369</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15728</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2893</v>
      </c>
    </row>
    <row r="5446" spans="1:2" x14ac:dyDescent="0.25">
      <c r="A5446" s="62">
        <v>31291120</v>
      </c>
      <c r="B5446" s="63" t="s">
        <v>13724</v>
      </c>
    </row>
    <row r="5447" spans="1:2" x14ac:dyDescent="0.25">
      <c r="A5447" s="62">
        <v>31291201</v>
      </c>
      <c r="B5447" s="63" t="s">
        <v>5990</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2517</v>
      </c>
    </row>
    <row r="5452" spans="1:2" x14ac:dyDescent="0.25">
      <c r="A5452" s="62">
        <v>31291206</v>
      </c>
      <c r="B5452" s="63" t="s">
        <v>9887</v>
      </c>
    </row>
    <row r="5453" spans="1:2" x14ac:dyDescent="0.25">
      <c r="A5453" s="62">
        <v>31291207</v>
      </c>
      <c r="B5453" s="63" t="s">
        <v>16845</v>
      </c>
    </row>
    <row r="5454" spans="1:2" x14ac:dyDescent="0.25">
      <c r="A5454" s="62">
        <v>31291208</v>
      </c>
      <c r="B5454" s="63" t="s">
        <v>14321</v>
      </c>
    </row>
    <row r="5455" spans="1:2" x14ac:dyDescent="0.25">
      <c r="A5455" s="62">
        <v>31291209</v>
      </c>
      <c r="B5455" s="63" t="s">
        <v>8335</v>
      </c>
    </row>
    <row r="5456" spans="1:2" x14ac:dyDescent="0.25">
      <c r="A5456" s="62">
        <v>31291210</v>
      </c>
      <c r="B5456" s="63" t="s">
        <v>17622</v>
      </c>
    </row>
    <row r="5457" spans="1:2" x14ac:dyDescent="0.25">
      <c r="A5457" s="62">
        <v>31291211</v>
      </c>
      <c r="B5457" s="63" t="s">
        <v>5129</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4232</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3836</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2566</v>
      </c>
    </row>
    <row r="5472" spans="1:2" x14ac:dyDescent="0.25">
      <c r="A5472" s="62">
        <v>31291306</v>
      </c>
      <c r="B5472" s="63" t="s">
        <v>4961</v>
      </c>
    </row>
    <row r="5473" spans="1:2" x14ac:dyDescent="0.25">
      <c r="A5473" s="62">
        <v>31291307</v>
      </c>
      <c r="B5473" s="63" t="s">
        <v>13334</v>
      </c>
    </row>
    <row r="5474" spans="1:2" x14ac:dyDescent="0.25">
      <c r="A5474" s="62">
        <v>31291308</v>
      </c>
      <c r="B5474" s="63" t="s">
        <v>18610</v>
      </c>
    </row>
    <row r="5475" spans="1:2" x14ac:dyDescent="0.25">
      <c r="A5475" s="62">
        <v>31291309</v>
      </c>
      <c r="B5475" s="63" t="s">
        <v>2811</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3941</v>
      </c>
    </row>
    <row r="5480" spans="1:2" x14ac:dyDescent="0.25">
      <c r="A5480" s="62">
        <v>31291314</v>
      </c>
      <c r="B5480" s="63" t="s">
        <v>16745</v>
      </c>
    </row>
    <row r="5481" spans="1:2" x14ac:dyDescent="0.25">
      <c r="A5481" s="62">
        <v>31291315</v>
      </c>
      <c r="B5481" s="63" t="s">
        <v>10123</v>
      </c>
    </row>
    <row r="5482" spans="1:2" x14ac:dyDescent="0.25">
      <c r="A5482" s="62">
        <v>31291316</v>
      </c>
      <c r="B5482" s="63" t="s">
        <v>4842</v>
      </c>
    </row>
    <row r="5483" spans="1:2" x14ac:dyDescent="0.25">
      <c r="A5483" s="62">
        <v>31291317</v>
      </c>
      <c r="B5483" s="63" t="s">
        <v>16874</v>
      </c>
    </row>
    <row r="5484" spans="1:2" x14ac:dyDescent="0.25">
      <c r="A5484" s="62">
        <v>31291318</v>
      </c>
      <c r="B5484" s="63" t="s">
        <v>15030</v>
      </c>
    </row>
    <row r="5485" spans="1:2" x14ac:dyDescent="0.25">
      <c r="A5485" s="62">
        <v>31291319</v>
      </c>
      <c r="B5485" s="63" t="s">
        <v>4591</v>
      </c>
    </row>
    <row r="5486" spans="1:2" x14ac:dyDescent="0.25">
      <c r="A5486" s="62">
        <v>31291320</v>
      </c>
      <c r="B5486" s="63" t="s">
        <v>1716</v>
      </c>
    </row>
    <row r="5487" spans="1:2" x14ac:dyDescent="0.25">
      <c r="A5487" s="62">
        <v>31291401</v>
      </c>
      <c r="B5487" s="63" t="s">
        <v>9637</v>
      </c>
    </row>
    <row r="5488" spans="1:2" x14ac:dyDescent="0.25">
      <c r="A5488" s="62">
        <v>31291402</v>
      </c>
      <c r="B5488" s="63" t="s">
        <v>14704</v>
      </c>
    </row>
    <row r="5489" spans="1:2" x14ac:dyDescent="0.25">
      <c r="A5489" s="62">
        <v>31291403</v>
      </c>
      <c r="B5489" s="63" t="s">
        <v>9556</v>
      </c>
    </row>
    <row r="5490" spans="1:2" x14ac:dyDescent="0.25">
      <c r="A5490" s="62">
        <v>31291404</v>
      </c>
      <c r="B5490" s="63" t="s">
        <v>3121</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3200</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9522</v>
      </c>
    </row>
    <row r="5505" spans="1:2" x14ac:dyDescent="0.25">
      <c r="A5505" s="62">
        <v>31291419</v>
      </c>
      <c r="B5505" s="63" t="s">
        <v>3351</v>
      </c>
    </row>
    <row r="5506" spans="1:2" x14ac:dyDescent="0.25">
      <c r="A5506" s="62">
        <v>31291420</v>
      </c>
      <c r="B5506" s="63" t="s">
        <v>14385</v>
      </c>
    </row>
    <row r="5507" spans="1:2" x14ac:dyDescent="0.25">
      <c r="A5507" s="62">
        <v>31301101</v>
      </c>
      <c r="B5507" s="63" t="s">
        <v>10781</v>
      </c>
    </row>
    <row r="5508" spans="1:2" x14ac:dyDescent="0.25">
      <c r="A5508" s="62">
        <v>31301102</v>
      </c>
      <c r="B5508" s="63" t="s">
        <v>10619</v>
      </c>
    </row>
    <row r="5509" spans="1:2" x14ac:dyDescent="0.25">
      <c r="A5509" s="62">
        <v>31301103</v>
      </c>
      <c r="B5509" s="63" t="s">
        <v>5456</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3876</v>
      </c>
    </row>
    <row r="5520" spans="1:2" x14ac:dyDescent="0.25">
      <c r="A5520" s="62">
        <v>31301114</v>
      </c>
      <c r="B5520" s="63" t="s">
        <v>893</v>
      </c>
    </row>
    <row r="5521" spans="1:2" x14ac:dyDescent="0.25">
      <c r="A5521" s="62">
        <v>31301115</v>
      </c>
      <c r="B5521" s="63" t="s">
        <v>10593</v>
      </c>
    </row>
    <row r="5522" spans="1:2" x14ac:dyDescent="0.25">
      <c r="A5522" s="62">
        <v>31301116</v>
      </c>
      <c r="B5522" s="63" t="s">
        <v>2242</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15255</v>
      </c>
    </row>
    <row r="5527" spans="1:2" x14ac:dyDescent="0.25">
      <c r="A5527" s="62">
        <v>31301202</v>
      </c>
      <c r="B5527" s="63" t="s">
        <v>9017</v>
      </c>
    </row>
    <row r="5528" spans="1:2" x14ac:dyDescent="0.25">
      <c r="A5528" s="62">
        <v>31301203</v>
      </c>
      <c r="B5528" s="63" t="s">
        <v>7504</v>
      </c>
    </row>
    <row r="5529" spans="1:2" x14ac:dyDescent="0.25">
      <c r="A5529" s="62">
        <v>31301204</v>
      </c>
      <c r="B5529" s="63" t="s">
        <v>1678</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11485</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2383</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9908</v>
      </c>
    </row>
    <row r="5587" spans="1:2" x14ac:dyDescent="0.25">
      <c r="A5587" s="62">
        <v>31301505</v>
      </c>
      <c r="B5587" s="63" t="s">
        <v>4934</v>
      </c>
    </row>
    <row r="5588" spans="1:2" x14ac:dyDescent="0.25">
      <c r="A5588" s="62">
        <v>31301506</v>
      </c>
      <c r="B5588" s="63" t="s">
        <v>3456</v>
      </c>
    </row>
    <row r="5589" spans="1:2" x14ac:dyDescent="0.25">
      <c r="A5589" s="62">
        <v>31301507</v>
      </c>
      <c r="B5589" s="63" t="s">
        <v>13309</v>
      </c>
    </row>
    <row r="5590" spans="1:2" x14ac:dyDescent="0.25">
      <c r="A5590" s="62">
        <v>31301508</v>
      </c>
      <c r="B5590" s="63" t="s">
        <v>8786</v>
      </c>
    </row>
    <row r="5591" spans="1:2" x14ac:dyDescent="0.25">
      <c r="A5591" s="62">
        <v>31301509</v>
      </c>
      <c r="B5591" s="63" t="s">
        <v>4325</v>
      </c>
    </row>
    <row r="5592" spans="1:2" x14ac:dyDescent="0.25">
      <c r="A5592" s="62">
        <v>31301510</v>
      </c>
      <c r="B5592" s="63" t="s">
        <v>4460</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3529</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3783</v>
      </c>
    </row>
    <row r="5642" spans="1:2" x14ac:dyDescent="0.25">
      <c r="A5642" s="62">
        <v>31311410</v>
      </c>
      <c r="B5642" s="63" t="s">
        <v>12933</v>
      </c>
    </row>
    <row r="5643" spans="1:2" x14ac:dyDescent="0.25">
      <c r="A5643" s="62">
        <v>31311411</v>
      </c>
      <c r="B5643" s="63" t="s">
        <v>4340</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5884</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4981</v>
      </c>
    </row>
    <row r="5657" spans="1:2" x14ac:dyDescent="0.25">
      <c r="A5657" s="62">
        <v>31311601</v>
      </c>
      <c r="B5657" s="63" t="s">
        <v>13501</v>
      </c>
    </row>
    <row r="5658" spans="1:2" x14ac:dyDescent="0.25">
      <c r="A5658" s="62">
        <v>31311602</v>
      </c>
      <c r="B5658" s="63" t="s">
        <v>8858</v>
      </c>
    </row>
    <row r="5659" spans="1:2" x14ac:dyDescent="0.25">
      <c r="A5659" s="62">
        <v>31311603</v>
      </c>
      <c r="B5659" s="63" t="s">
        <v>13238</v>
      </c>
    </row>
    <row r="5660" spans="1:2" x14ac:dyDescent="0.25">
      <c r="A5660" s="62">
        <v>31311604</v>
      </c>
      <c r="B5660" s="63" t="s">
        <v>2471</v>
      </c>
    </row>
    <row r="5661" spans="1:2" x14ac:dyDescent="0.25">
      <c r="A5661" s="62">
        <v>31311605</v>
      </c>
      <c r="B5661" s="63" t="s">
        <v>13798</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5537</v>
      </c>
    </row>
    <row r="5678" spans="1:2" x14ac:dyDescent="0.25">
      <c r="A5678" s="62">
        <v>31311713</v>
      </c>
      <c r="B5678" s="63" t="s">
        <v>2672</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13728</v>
      </c>
    </row>
    <row r="5690" spans="1:2" x14ac:dyDescent="0.25">
      <c r="A5690" s="62">
        <v>31321201</v>
      </c>
      <c r="B5690" s="63" t="s">
        <v>1879</v>
      </c>
    </row>
    <row r="5691" spans="1:2" x14ac:dyDescent="0.25">
      <c r="A5691" s="62">
        <v>31321202</v>
      </c>
      <c r="B5691" s="63" t="s">
        <v>4463</v>
      </c>
    </row>
    <row r="5692" spans="1:2" x14ac:dyDescent="0.25">
      <c r="A5692" s="62">
        <v>31321203</v>
      </c>
      <c r="B5692" s="63" t="s">
        <v>10117</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3684</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16261</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5013</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2337</v>
      </c>
    </row>
    <row r="5724" spans="1:2" x14ac:dyDescent="0.25">
      <c r="A5724" s="62">
        <v>31321502</v>
      </c>
      <c r="B5724" s="63" t="s">
        <v>9729</v>
      </c>
    </row>
    <row r="5725" spans="1:2" x14ac:dyDescent="0.25">
      <c r="A5725" s="62">
        <v>31321503</v>
      </c>
      <c r="B5725" s="63" t="s">
        <v>2272</v>
      </c>
    </row>
    <row r="5726" spans="1:2" x14ac:dyDescent="0.25">
      <c r="A5726" s="62">
        <v>31321504</v>
      </c>
      <c r="B5726" s="63" t="s">
        <v>3904</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16656</v>
      </c>
    </row>
    <row r="5733" spans="1:2" x14ac:dyDescent="0.25">
      <c r="A5733" s="62">
        <v>31321513</v>
      </c>
      <c r="B5733" s="63" t="s">
        <v>9947</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4183</v>
      </c>
    </row>
    <row r="5743" spans="1:2" x14ac:dyDescent="0.25">
      <c r="A5743" s="62">
        <v>31321612</v>
      </c>
      <c r="B5743" s="63" t="s">
        <v>14776</v>
      </c>
    </row>
    <row r="5744" spans="1:2" x14ac:dyDescent="0.25">
      <c r="A5744" s="62">
        <v>31321613</v>
      </c>
      <c r="B5744" s="63" t="s">
        <v>10537</v>
      </c>
    </row>
    <row r="5745" spans="1:2" x14ac:dyDescent="0.25">
      <c r="A5745" s="62">
        <v>31321701</v>
      </c>
      <c r="B5745" s="63" t="s">
        <v>8098</v>
      </c>
    </row>
    <row r="5746" spans="1:2" x14ac:dyDescent="0.25">
      <c r="A5746" s="62">
        <v>31321702</v>
      </c>
      <c r="B5746" s="63" t="s">
        <v>17649</v>
      </c>
    </row>
    <row r="5747" spans="1:2" x14ac:dyDescent="0.25">
      <c r="A5747" s="62">
        <v>31321703</v>
      </c>
      <c r="B5747" s="63" t="s">
        <v>5588</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4153</v>
      </c>
    </row>
    <row r="5762" spans="1:2" x14ac:dyDescent="0.25">
      <c r="A5762" s="62">
        <v>31331109</v>
      </c>
      <c r="B5762" s="63" t="s">
        <v>8876</v>
      </c>
    </row>
    <row r="5763" spans="1:2" x14ac:dyDescent="0.25">
      <c r="A5763" s="62">
        <v>31331110</v>
      </c>
      <c r="B5763" s="63" t="s">
        <v>14719</v>
      </c>
    </row>
    <row r="5764" spans="1:2" x14ac:dyDescent="0.25">
      <c r="A5764" s="62">
        <v>31331111</v>
      </c>
      <c r="B5764" s="63" t="s">
        <v>2857</v>
      </c>
    </row>
    <row r="5765" spans="1:2" x14ac:dyDescent="0.25">
      <c r="A5765" s="62">
        <v>31331112</v>
      </c>
      <c r="B5765" s="63" t="s">
        <v>7526</v>
      </c>
    </row>
    <row r="5766" spans="1:2" x14ac:dyDescent="0.25">
      <c r="A5766" s="62">
        <v>31331113</v>
      </c>
      <c r="B5766" s="63" t="s">
        <v>4255</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4404</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14883</v>
      </c>
    </row>
    <row r="5781" spans="1:2" x14ac:dyDescent="0.25">
      <c r="A5781" s="62">
        <v>31331304</v>
      </c>
      <c r="B5781" s="63" t="s">
        <v>11799</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2427</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2708</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11515</v>
      </c>
    </row>
    <row r="5799" spans="1:2" x14ac:dyDescent="0.25">
      <c r="A5799" s="62">
        <v>31331413</v>
      </c>
      <c r="B5799" s="63" t="s">
        <v>3671</v>
      </c>
    </row>
    <row r="5800" spans="1:2" x14ac:dyDescent="0.25">
      <c r="A5800" s="62">
        <v>31331501</v>
      </c>
      <c r="B5800" s="63" t="s">
        <v>1775</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3603</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6187</v>
      </c>
    </row>
    <row r="5811" spans="1:2" x14ac:dyDescent="0.25">
      <c r="A5811" s="62">
        <v>31331601</v>
      </c>
      <c r="B5811" s="63" t="s">
        <v>2235</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5419</v>
      </c>
    </row>
    <row r="5830" spans="1:2" x14ac:dyDescent="0.25">
      <c r="A5830" s="62">
        <v>31331711</v>
      </c>
      <c r="B5830" s="63" t="s">
        <v>2462</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6004</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9058</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5576</v>
      </c>
    </row>
    <row r="5854" spans="1:2" x14ac:dyDescent="0.25">
      <c r="A5854" s="62">
        <v>31341213</v>
      </c>
      <c r="B5854" s="63" t="s">
        <v>3585</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13340</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13279</v>
      </c>
    </row>
    <row r="5873" spans="1:2" x14ac:dyDescent="0.25">
      <c r="A5873" s="62">
        <v>31341410</v>
      </c>
      <c r="B5873" s="63" t="s">
        <v>9669</v>
      </c>
    </row>
    <row r="5874" spans="1:2" x14ac:dyDescent="0.25">
      <c r="A5874" s="62">
        <v>31341411</v>
      </c>
      <c r="B5874" s="63" t="s">
        <v>7622</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13536</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7448</v>
      </c>
    </row>
    <row r="5895" spans="1:2" x14ac:dyDescent="0.25">
      <c r="A5895" s="62">
        <v>31341610</v>
      </c>
      <c r="B5895" s="63" t="s">
        <v>16839</v>
      </c>
    </row>
    <row r="5896" spans="1:2" x14ac:dyDescent="0.25">
      <c r="A5896" s="62">
        <v>31341611</v>
      </c>
      <c r="B5896" s="63" t="s">
        <v>4856</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2080</v>
      </c>
    </row>
    <row r="5905" spans="1:2" x14ac:dyDescent="0.25">
      <c r="A5905" s="62">
        <v>31341709</v>
      </c>
      <c r="B5905" s="63" t="s">
        <v>14036</v>
      </c>
    </row>
    <row r="5906" spans="1:2" x14ac:dyDescent="0.25">
      <c r="A5906" s="62">
        <v>31341710</v>
      </c>
      <c r="B5906" s="63" t="s">
        <v>4628</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5531</v>
      </c>
    </row>
    <row r="5920" spans="1:2" x14ac:dyDescent="0.25">
      <c r="A5920" s="62">
        <v>31351113</v>
      </c>
      <c r="B5920" s="63" t="s">
        <v>8057</v>
      </c>
    </row>
    <row r="5921" spans="1:2" x14ac:dyDescent="0.25">
      <c r="A5921" s="62">
        <v>31351201</v>
      </c>
      <c r="B5921" s="63" t="s">
        <v>1995</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11005</v>
      </c>
    </row>
    <row r="5938" spans="1:2" x14ac:dyDescent="0.25">
      <c r="A5938" s="62">
        <v>31351309</v>
      </c>
      <c r="B5938" s="63" t="s">
        <v>14795</v>
      </c>
    </row>
    <row r="5939" spans="1:2" x14ac:dyDescent="0.25">
      <c r="A5939" s="62">
        <v>31351310</v>
      </c>
      <c r="B5939" s="63" t="s">
        <v>3990</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5384</v>
      </c>
    </row>
    <row r="5944" spans="1:2" x14ac:dyDescent="0.25">
      <c r="A5944" s="62">
        <v>31351402</v>
      </c>
      <c r="B5944" s="63" t="s">
        <v>7446</v>
      </c>
    </row>
    <row r="5945" spans="1:2" x14ac:dyDescent="0.25">
      <c r="A5945" s="62">
        <v>31351403</v>
      </c>
      <c r="B5945" s="63" t="s">
        <v>604</v>
      </c>
    </row>
    <row r="5946" spans="1:2" x14ac:dyDescent="0.25">
      <c r="A5946" s="62">
        <v>31351404</v>
      </c>
      <c r="B5946" s="63" t="s">
        <v>4933</v>
      </c>
    </row>
    <row r="5947" spans="1:2" x14ac:dyDescent="0.25">
      <c r="A5947" s="62">
        <v>31351405</v>
      </c>
      <c r="B5947" s="63" t="s">
        <v>7548</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5509</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8101</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7944</v>
      </c>
    </row>
    <row r="5981" spans="1:2" x14ac:dyDescent="0.25">
      <c r="A5981" s="62">
        <v>31351706</v>
      </c>
      <c r="B5981" s="63" t="s">
        <v>14297</v>
      </c>
    </row>
    <row r="5982" spans="1:2" x14ac:dyDescent="0.25">
      <c r="A5982" s="62">
        <v>31351709</v>
      </c>
      <c r="B5982" s="63" t="s">
        <v>8518</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2852</v>
      </c>
    </row>
    <row r="5989" spans="1:2" x14ac:dyDescent="0.25">
      <c r="A5989" s="62">
        <v>31361103</v>
      </c>
      <c r="B5989" s="63" t="s">
        <v>151</v>
      </c>
    </row>
    <row r="5990" spans="1:2" x14ac:dyDescent="0.25">
      <c r="A5990" s="62">
        <v>31361104</v>
      </c>
      <c r="B5990" s="63" t="s">
        <v>10350</v>
      </c>
    </row>
    <row r="5991" spans="1:2" x14ac:dyDescent="0.25">
      <c r="A5991" s="62">
        <v>31361105</v>
      </c>
      <c r="B5991" s="63" t="s">
        <v>14533</v>
      </c>
    </row>
    <row r="5992" spans="1:2" x14ac:dyDescent="0.25">
      <c r="A5992" s="62">
        <v>31361106</v>
      </c>
      <c r="B5992" s="63" t="s">
        <v>6402</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13589</v>
      </c>
    </row>
    <row r="6009" spans="1:2" x14ac:dyDescent="0.25">
      <c r="A6009" s="62">
        <v>31361301</v>
      </c>
      <c r="B6009" s="63" t="s">
        <v>13244</v>
      </c>
    </row>
    <row r="6010" spans="1:2" x14ac:dyDescent="0.25">
      <c r="A6010" s="62">
        <v>31361302</v>
      </c>
      <c r="B6010" s="63" t="s">
        <v>16246</v>
      </c>
    </row>
    <row r="6011" spans="1:2" x14ac:dyDescent="0.25">
      <c r="A6011" s="62">
        <v>31361303</v>
      </c>
      <c r="B6011" s="63" t="s">
        <v>6715</v>
      </c>
    </row>
    <row r="6012" spans="1:2" x14ac:dyDescent="0.25">
      <c r="A6012" s="62">
        <v>31361304</v>
      </c>
      <c r="B6012" s="63" t="s">
        <v>5185</v>
      </c>
    </row>
    <row r="6013" spans="1:2" x14ac:dyDescent="0.25">
      <c r="A6013" s="62">
        <v>31361305</v>
      </c>
      <c r="B6013" s="63" t="s">
        <v>2154</v>
      </c>
    </row>
    <row r="6014" spans="1:2" x14ac:dyDescent="0.25">
      <c r="A6014" s="62">
        <v>31361306</v>
      </c>
      <c r="B6014" s="63" t="s">
        <v>8352</v>
      </c>
    </row>
    <row r="6015" spans="1:2" x14ac:dyDescent="0.25">
      <c r="A6015" s="62">
        <v>31361309</v>
      </c>
      <c r="B6015" s="63" t="s">
        <v>14410</v>
      </c>
    </row>
    <row r="6016" spans="1:2" x14ac:dyDescent="0.25">
      <c r="A6016" s="62">
        <v>31361310</v>
      </c>
      <c r="B6016" s="63" t="s">
        <v>10562</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8224</v>
      </c>
    </row>
    <row r="6026" spans="1:2" x14ac:dyDescent="0.25">
      <c r="A6026" s="62">
        <v>31361409</v>
      </c>
      <c r="B6026" s="63" t="s">
        <v>14146</v>
      </c>
    </row>
    <row r="6027" spans="1:2" x14ac:dyDescent="0.25">
      <c r="A6027" s="62">
        <v>31361410</v>
      </c>
      <c r="B6027" s="63" t="s">
        <v>13078</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5320</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5239</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6899</v>
      </c>
    </row>
    <row r="6051" spans="1:2" x14ac:dyDescent="0.25">
      <c r="A6051" s="62">
        <v>31361612</v>
      </c>
      <c r="B6051" s="63" t="s">
        <v>14315</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7708</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5469</v>
      </c>
    </row>
    <row r="6082" spans="1:2" x14ac:dyDescent="0.25">
      <c r="A6082" s="62">
        <v>31371209</v>
      </c>
      <c r="B6082" s="63" t="s">
        <v>15635</v>
      </c>
    </row>
    <row r="6083" spans="1:2" x14ac:dyDescent="0.25">
      <c r="A6083" s="62">
        <v>31371301</v>
      </c>
      <c r="B6083" s="63" t="s">
        <v>5544</v>
      </c>
    </row>
    <row r="6084" spans="1:2" x14ac:dyDescent="0.25">
      <c r="A6084" s="62">
        <v>31371302</v>
      </c>
      <c r="B6084" s="63" t="s">
        <v>4372</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4374</v>
      </c>
    </row>
    <row r="6094" spans="1:2" x14ac:dyDescent="0.25">
      <c r="A6094" s="62">
        <v>32101505</v>
      </c>
      <c r="B6094" s="63" t="s">
        <v>9760</v>
      </c>
    </row>
    <row r="6095" spans="1:2" x14ac:dyDescent="0.25">
      <c r="A6095" s="62">
        <v>32101506</v>
      </c>
      <c r="B6095" s="63" t="s">
        <v>15019</v>
      </c>
    </row>
    <row r="6096" spans="1:2" x14ac:dyDescent="0.25">
      <c r="A6096" s="62">
        <v>32101507</v>
      </c>
      <c r="B6096" s="63" t="s">
        <v>7368</v>
      </c>
    </row>
    <row r="6097" spans="1:2" x14ac:dyDescent="0.25">
      <c r="A6097" s="62">
        <v>32101508</v>
      </c>
      <c r="B6097" s="63" t="s">
        <v>5004</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2821</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8120</v>
      </c>
    </row>
    <row r="6118" spans="1:2" x14ac:dyDescent="0.25">
      <c r="A6118" s="62">
        <v>32101602</v>
      </c>
      <c r="B6118" s="63" t="s">
        <v>9682</v>
      </c>
    </row>
    <row r="6119" spans="1:2" x14ac:dyDescent="0.25">
      <c r="A6119" s="62">
        <v>32101603</v>
      </c>
      <c r="B6119" s="63" t="s">
        <v>14920</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11085</v>
      </c>
    </row>
    <row r="6125" spans="1:2" x14ac:dyDescent="0.25">
      <c r="A6125" s="62">
        <v>32101609</v>
      </c>
      <c r="B6125" s="63" t="s">
        <v>4456</v>
      </c>
    </row>
    <row r="6126" spans="1:2" x14ac:dyDescent="0.25">
      <c r="A6126" s="62">
        <v>32101611</v>
      </c>
      <c r="B6126" s="63" t="s">
        <v>8265</v>
      </c>
    </row>
    <row r="6127" spans="1:2" x14ac:dyDescent="0.25">
      <c r="A6127" s="62">
        <v>32101612</v>
      </c>
      <c r="B6127" s="63" t="s">
        <v>9381</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8961</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14141</v>
      </c>
    </row>
    <row r="6145" spans="1:2" x14ac:dyDescent="0.25">
      <c r="A6145" s="62">
        <v>32101630</v>
      </c>
      <c r="B6145" s="63" t="s">
        <v>15841</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15399</v>
      </c>
    </row>
    <row r="6151" spans="1:2" x14ac:dyDescent="0.25">
      <c r="A6151" s="62">
        <v>32101636</v>
      </c>
      <c r="B6151" s="63" t="s">
        <v>3398</v>
      </c>
    </row>
    <row r="6152" spans="1:2" x14ac:dyDescent="0.25">
      <c r="A6152" s="62">
        <v>32101637</v>
      </c>
      <c r="B6152" s="63" t="s">
        <v>5535</v>
      </c>
    </row>
    <row r="6153" spans="1:2" x14ac:dyDescent="0.25">
      <c r="A6153" s="62">
        <v>32111501</v>
      </c>
      <c r="B6153" s="63" t="s">
        <v>14392</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6303</v>
      </c>
    </row>
    <row r="6166" spans="1:2" x14ac:dyDescent="0.25">
      <c r="A6166" s="62">
        <v>32111602</v>
      </c>
      <c r="B6166" s="63" t="s">
        <v>14241</v>
      </c>
    </row>
    <row r="6167" spans="1:2" x14ac:dyDescent="0.25">
      <c r="A6167" s="62">
        <v>32111603</v>
      </c>
      <c r="B6167" s="63" t="s">
        <v>9731</v>
      </c>
    </row>
    <row r="6168" spans="1:2" x14ac:dyDescent="0.25">
      <c r="A6168" s="62">
        <v>32111604</v>
      </c>
      <c r="B6168" s="63" t="s">
        <v>5567</v>
      </c>
    </row>
    <row r="6169" spans="1:2" x14ac:dyDescent="0.25">
      <c r="A6169" s="62">
        <v>32111607</v>
      </c>
      <c r="B6169" s="63" t="s">
        <v>5575</v>
      </c>
    </row>
    <row r="6170" spans="1:2" x14ac:dyDescent="0.25">
      <c r="A6170" s="62">
        <v>32111608</v>
      </c>
      <c r="B6170" s="63" t="s">
        <v>3905</v>
      </c>
    </row>
    <row r="6171" spans="1:2" x14ac:dyDescent="0.25">
      <c r="A6171" s="62">
        <v>32111609</v>
      </c>
      <c r="B6171" s="63" t="s">
        <v>1070</v>
      </c>
    </row>
    <row r="6172" spans="1:2" x14ac:dyDescent="0.25">
      <c r="A6172" s="62">
        <v>32111610</v>
      </c>
      <c r="B6172" s="63" t="s">
        <v>7315</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14798</v>
      </c>
    </row>
    <row r="6180" spans="1:2" x14ac:dyDescent="0.25">
      <c r="A6180" s="62">
        <v>32121501</v>
      </c>
      <c r="B6180" s="63" t="s">
        <v>4251</v>
      </c>
    </row>
    <row r="6181" spans="1:2" x14ac:dyDescent="0.25">
      <c r="A6181" s="62">
        <v>32121502</v>
      </c>
      <c r="B6181" s="63" t="s">
        <v>8591</v>
      </c>
    </row>
    <row r="6182" spans="1:2" x14ac:dyDescent="0.25">
      <c r="A6182" s="62">
        <v>32121503</v>
      </c>
      <c r="B6182" s="63" t="s">
        <v>13399</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8182</v>
      </c>
    </row>
    <row r="6188" spans="1:2" x14ac:dyDescent="0.25">
      <c r="A6188" s="62">
        <v>32121701</v>
      </c>
      <c r="B6188" s="63" t="s">
        <v>4817</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8227</v>
      </c>
    </row>
    <row r="6193" spans="1:2" x14ac:dyDescent="0.25">
      <c r="A6193" s="62">
        <v>32121706</v>
      </c>
      <c r="B6193" s="63" t="s">
        <v>7664</v>
      </c>
    </row>
    <row r="6194" spans="1:2" x14ac:dyDescent="0.25">
      <c r="A6194" s="62">
        <v>32131001</v>
      </c>
      <c r="B6194" s="63" t="s">
        <v>4356</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18539</v>
      </c>
    </row>
    <row r="6199" spans="1:2" x14ac:dyDescent="0.25">
      <c r="A6199" s="62">
        <v>32131007</v>
      </c>
      <c r="B6199" s="63" t="s">
        <v>4313</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7338</v>
      </c>
    </row>
    <row r="6211" spans="1:2" x14ac:dyDescent="0.25">
      <c r="A6211" s="62">
        <v>32141007</v>
      </c>
      <c r="B6211" s="63" t="s">
        <v>4717</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3097</v>
      </c>
    </row>
    <row r="6222" spans="1:2" x14ac:dyDescent="0.25">
      <c r="A6222" s="62">
        <v>32141102</v>
      </c>
      <c r="B6222" s="63" t="s">
        <v>2132</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7867</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8237</v>
      </c>
    </row>
    <row r="6257" spans="1:2" x14ac:dyDescent="0.25">
      <c r="A6257" s="62">
        <v>39111512</v>
      </c>
      <c r="B6257" s="63" t="s">
        <v>13519</v>
      </c>
    </row>
    <row r="6258" spans="1:2" x14ac:dyDescent="0.25">
      <c r="A6258" s="62">
        <v>39111513</v>
      </c>
      <c r="B6258" s="63" t="s">
        <v>9343</v>
      </c>
    </row>
    <row r="6259" spans="1:2" x14ac:dyDescent="0.25">
      <c r="A6259" s="62">
        <v>39111514</v>
      </c>
      <c r="B6259" s="63" t="s">
        <v>14756</v>
      </c>
    </row>
    <row r="6260" spans="1:2" x14ac:dyDescent="0.25">
      <c r="A6260" s="62">
        <v>39111515</v>
      </c>
      <c r="B6260" s="63" t="s">
        <v>7425</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3008</v>
      </c>
    </row>
    <row r="6270" spans="1:2" x14ac:dyDescent="0.25">
      <c r="A6270" s="62">
        <v>39111608</v>
      </c>
      <c r="B6270" s="63" t="s">
        <v>9063</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5988</v>
      </c>
    </row>
    <row r="6277" spans="1:2" x14ac:dyDescent="0.25">
      <c r="A6277" s="62">
        <v>39111801</v>
      </c>
      <c r="B6277" s="63" t="s">
        <v>13165</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8480</v>
      </c>
    </row>
    <row r="6282" spans="1:2" x14ac:dyDescent="0.25">
      <c r="A6282" s="62">
        <v>39111808</v>
      </c>
      <c r="B6282" s="63" t="s">
        <v>8959</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5611</v>
      </c>
    </row>
    <row r="6289" spans="1:2" x14ac:dyDescent="0.25">
      <c r="A6289" s="62">
        <v>39111902</v>
      </c>
      <c r="B6289" s="63" t="s">
        <v>4787</v>
      </c>
    </row>
    <row r="6290" spans="1:2" x14ac:dyDescent="0.25">
      <c r="A6290" s="62">
        <v>39112001</v>
      </c>
      <c r="B6290" s="63" t="s">
        <v>14217</v>
      </c>
    </row>
    <row r="6291" spans="1:2" x14ac:dyDescent="0.25">
      <c r="A6291" s="62">
        <v>39112002</v>
      </c>
      <c r="B6291" s="63" t="s">
        <v>9412</v>
      </c>
    </row>
    <row r="6292" spans="1:2" x14ac:dyDescent="0.25">
      <c r="A6292" s="62">
        <v>39112003</v>
      </c>
      <c r="B6292" s="63" t="s">
        <v>11686</v>
      </c>
    </row>
    <row r="6293" spans="1:2" x14ac:dyDescent="0.25">
      <c r="A6293" s="62">
        <v>39121001</v>
      </c>
      <c r="B6293" s="63" t="s">
        <v>5156</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5688</v>
      </c>
    </row>
    <row r="6301" spans="1:2" x14ac:dyDescent="0.25">
      <c r="A6301" s="62">
        <v>39121010</v>
      </c>
      <c r="B6301" s="63" t="s">
        <v>13722</v>
      </c>
    </row>
    <row r="6302" spans="1:2" x14ac:dyDescent="0.25">
      <c r="A6302" s="62">
        <v>39121011</v>
      </c>
      <c r="B6302" s="63" t="s">
        <v>10101</v>
      </c>
    </row>
    <row r="6303" spans="1:2" x14ac:dyDescent="0.25">
      <c r="A6303" s="62">
        <v>39121012</v>
      </c>
      <c r="B6303" s="63" t="s">
        <v>10438</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13483</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10803</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7311</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14732</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14355</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4659</v>
      </c>
    </row>
    <row r="6346" spans="1:2" x14ac:dyDescent="0.25">
      <c r="A6346" s="62">
        <v>39121407</v>
      </c>
      <c r="B6346" s="63" t="s">
        <v>8298</v>
      </c>
    </row>
    <row r="6347" spans="1:2" x14ac:dyDescent="0.25">
      <c r="A6347" s="62">
        <v>39121408</v>
      </c>
      <c r="B6347" s="63" t="s">
        <v>8612</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2973</v>
      </c>
    </row>
    <row r="6358" spans="1:2" x14ac:dyDescent="0.25">
      <c r="A6358" s="62">
        <v>39121421</v>
      </c>
      <c r="B6358" s="63" t="s">
        <v>8562</v>
      </c>
    </row>
    <row r="6359" spans="1:2" x14ac:dyDescent="0.25">
      <c r="A6359" s="62">
        <v>39121422</v>
      </c>
      <c r="B6359" s="63" t="s">
        <v>16247</v>
      </c>
    </row>
    <row r="6360" spans="1:2" x14ac:dyDescent="0.25">
      <c r="A6360" s="62">
        <v>39121423</v>
      </c>
      <c r="B6360" s="63" t="s">
        <v>17481</v>
      </c>
    </row>
    <row r="6361" spans="1:2" x14ac:dyDescent="0.25">
      <c r="A6361" s="62">
        <v>39121424</v>
      </c>
      <c r="B6361" s="63" t="s">
        <v>9823</v>
      </c>
    </row>
    <row r="6362" spans="1:2" x14ac:dyDescent="0.25">
      <c r="A6362" s="62">
        <v>39121425</v>
      </c>
      <c r="B6362" s="63" t="s">
        <v>2049</v>
      </c>
    </row>
    <row r="6363" spans="1:2" x14ac:dyDescent="0.25">
      <c r="A6363" s="62">
        <v>39121426</v>
      </c>
      <c r="B6363" s="63" t="s">
        <v>16107</v>
      </c>
    </row>
    <row r="6364" spans="1:2" x14ac:dyDescent="0.25">
      <c r="A6364" s="62">
        <v>39121427</v>
      </c>
      <c r="B6364" s="63" t="s">
        <v>5330</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13802</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5314</v>
      </c>
    </row>
    <row r="6388" spans="1:2" x14ac:dyDescent="0.25">
      <c r="A6388" s="62">
        <v>39121514</v>
      </c>
      <c r="B6388" s="63" t="s">
        <v>4712</v>
      </c>
    </row>
    <row r="6389" spans="1:2" x14ac:dyDescent="0.25">
      <c r="A6389" s="62">
        <v>39121515</v>
      </c>
      <c r="B6389" s="63" t="s">
        <v>11083</v>
      </c>
    </row>
    <row r="6390" spans="1:2" x14ac:dyDescent="0.25">
      <c r="A6390" s="62">
        <v>39121516</v>
      </c>
      <c r="B6390" s="63" t="s">
        <v>13403</v>
      </c>
    </row>
    <row r="6391" spans="1:2" x14ac:dyDescent="0.25">
      <c r="A6391" s="62">
        <v>39121517</v>
      </c>
      <c r="B6391" s="63" t="s">
        <v>9219</v>
      </c>
    </row>
    <row r="6392" spans="1:2" x14ac:dyDescent="0.25">
      <c r="A6392" s="62">
        <v>39121518</v>
      </c>
      <c r="B6392" s="63" t="s">
        <v>2948</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13989</v>
      </c>
    </row>
    <row r="6397" spans="1:2" x14ac:dyDescent="0.25">
      <c r="A6397" s="62">
        <v>39121523</v>
      </c>
      <c r="B6397" s="63" t="s">
        <v>11052</v>
      </c>
    </row>
    <row r="6398" spans="1:2" x14ac:dyDescent="0.25">
      <c r="A6398" s="62">
        <v>39121524</v>
      </c>
      <c r="B6398" s="63" t="s">
        <v>18739</v>
      </c>
    </row>
    <row r="6399" spans="1:2" x14ac:dyDescent="0.25">
      <c r="A6399" s="62">
        <v>39121525</v>
      </c>
      <c r="B6399" s="63" t="s">
        <v>3588</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8815</v>
      </c>
    </row>
    <row r="6410" spans="1:2" x14ac:dyDescent="0.25">
      <c r="A6410" s="62">
        <v>39121538</v>
      </c>
      <c r="B6410" s="63" t="s">
        <v>3701</v>
      </c>
    </row>
    <row r="6411" spans="1:2" x14ac:dyDescent="0.25">
      <c r="A6411" s="62">
        <v>39121539</v>
      </c>
      <c r="B6411" s="63" t="s">
        <v>5353</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16183</v>
      </c>
    </row>
    <row r="6416" spans="1:2" x14ac:dyDescent="0.25">
      <c r="A6416" s="62">
        <v>39121544</v>
      </c>
      <c r="B6416" s="63" t="s">
        <v>14586</v>
      </c>
    </row>
    <row r="6417" spans="1:2" x14ac:dyDescent="0.25">
      <c r="A6417" s="62">
        <v>39121545</v>
      </c>
      <c r="B6417" s="63" t="s">
        <v>2829</v>
      </c>
    </row>
    <row r="6418" spans="1:2" x14ac:dyDescent="0.25">
      <c r="A6418" s="62">
        <v>39121546</v>
      </c>
      <c r="B6418" s="63" t="s">
        <v>9935</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10691</v>
      </c>
    </row>
    <row r="6424" spans="1:2" x14ac:dyDescent="0.25">
      <c r="A6424" s="62">
        <v>39121601</v>
      </c>
      <c r="B6424" s="63" t="s">
        <v>991</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8607</v>
      </c>
    </row>
    <row r="6449" spans="1:2" x14ac:dyDescent="0.25">
      <c r="A6449" s="62">
        <v>39121707</v>
      </c>
      <c r="B6449" s="63" t="s">
        <v>1532</v>
      </c>
    </row>
    <row r="6450" spans="1:2" x14ac:dyDescent="0.25">
      <c r="A6450" s="62">
        <v>39121708</v>
      </c>
      <c r="B6450" s="63" t="s">
        <v>10108</v>
      </c>
    </row>
    <row r="6451" spans="1:2" x14ac:dyDescent="0.25">
      <c r="A6451" s="62">
        <v>39121709</v>
      </c>
      <c r="B6451" s="63" t="s">
        <v>3306</v>
      </c>
    </row>
    <row r="6452" spans="1:2" x14ac:dyDescent="0.25">
      <c r="A6452" s="62">
        <v>39121710</v>
      </c>
      <c r="B6452" s="63" t="s">
        <v>3135</v>
      </c>
    </row>
    <row r="6453" spans="1:2" x14ac:dyDescent="0.25">
      <c r="A6453" s="62">
        <v>39121711</v>
      </c>
      <c r="B6453" s="63" t="s">
        <v>13275</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5654</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10911</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4278</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3314</v>
      </c>
    </row>
    <row r="6484" spans="1:2" x14ac:dyDescent="0.25">
      <c r="A6484" s="62">
        <v>40101803</v>
      </c>
      <c r="B6484" s="63" t="s">
        <v>13816</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5233</v>
      </c>
    </row>
    <row r="6489" spans="1:2" x14ac:dyDescent="0.25">
      <c r="A6489" s="62">
        <v>40101809</v>
      </c>
      <c r="B6489" s="63" t="s">
        <v>5358</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470</v>
      </c>
    </row>
    <row r="6494" spans="1:2" x14ac:dyDescent="0.25">
      <c r="A6494" s="62">
        <v>40101814</v>
      </c>
      <c r="B6494" s="63" t="s">
        <v>5694</v>
      </c>
    </row>
    <row r="6495" spans="1:2" x14ac:dyDescent="0.25">
      <c r="A6495" s="62">
        <v>40101815</v>
      </c>
      <c r="B6495" s="63" t="s">
        <v>5670</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13228</v>
      </c>
    </row>
    <row r="6504" spans="1:2" x14ac:dyDescent="0.25">
      <c r="A6504" s="62">
        <v>40101824</v>
      </c>
      <c r="B6504" s="63" t="s">
        <v>17119</v>
      </c>
    </row>
    <row r="6505" spans="1:2" x14ac:dyDescent="0.25">
      <c r="A6505" s="62">
        <v>40101825</v>
      </c>
      <c r="B6505" s="63" t="s">
        <v>4188</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4135</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5166</v>
      </c>
    </row>
    <row r="6514" spans="1:2" x14ac:dyDescent="0.25">
      <c r="A6514" s="62">
        <v>40101834</v>
      </c>
      <c r="B6514" s="63" t="s">
        <v>8370</v>
      </c>
    </row>
    <row r="6515" spans="1:2" x14ac:dyDescent="0.25">
      <c r="A6515" s="62">
        <v>40101901</v>
      </c>
      <c r="B6515" s="63" t="s">
        <v>2558</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13981</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8372</v>
      </c>
    </row>
    <row r="6540" spans="1:2" x14ac:dyDescent="0.25">
      <c r="A6540" s="62">
        <v>40141620</v>
      </c>
      <c r="B6540" s="63" t="s">
        <v>3818</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16595</v>
      </c>
    </row>
    <row r="6545" spans="1:2" x14ac:dyDescent="0.25">
      <c r="A6545" s="62">
        <v>40141625</v>
      </c>
      <c r="B6545" s="63" t="s">
        <v>5873</v>
      </c>
    </row>
    <row r="6546" spans="1:2" x14ac:dyDescent="0.25">
      <c r="A6546" s="62">
        <v>40141626</v>
      </c>
      <c r="B6546" s="63" t="s">
        <v>11207</v>
      </c>
    </row>
    <row r="6547" spans="1:2" x14ac:dyDescent="0.25">
      <c r="A6547" s="62">
        <v>40141627</v>
      </c>
      <c r="B6547" s="63" t="s">
        <v>1605</v>
      </c>
    </row>
    <row r="6548" spans="1:2" x14ac:dyDescent="0.25">
      <c r="A6548" s="62">
        <v>40141628</v>
      </c>
      <c r="B6548" s="63" t="s">
        <v>14263</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7123</v>
      </c>
    </row>
    <row r="6561" spans="1:2" x14ac:dyDescent="0.25">
      <c r="A6561" s="62">
        <v>40141703</v>
      </c>
      <c r="B6561" s="63" t="s">
        <v>2509</v>
      </c>
    </row>
    <row r="6562" spans="1:2" x14ac:dyDescent="0.25">
      <c r="A6562" s="62">
        <v>40141704</v>
      </c>
      <c r="B6562" s="63" t="s">
        <v>16047</v>
      </c>
    </row>
    <row r="6563" spans="1:2" x14ac:dyDescent="0.25">
      <c r="A6563" s="62">
        <v>40141705</v>
      </c>
      <c r="B6563" s="63" t="s">
        <v>13962</v>
      </c>
    </row>
    <row r="6564" spans="1:2" x14ac:dyDescent="0.25">
      <c r="A6564" s="62">
        <v>40141716</v>
      </c>
      <c r="B6564" s="63" t="s">
        <v>7846</v>
      </c>
    </row>
    <row r="6565" spans="1:2" x14ac:dyDescent="0.25">
      <c r="A6565" s="62">
        <v>40141719</v>
      </c>
      <c r="B6565" s="63" t="s">
        <v>985</v>
      </c>
    </row>
    <row r="6566" spans="1:2" x14ac:dyDescent="0.25">
      <c r="A6566" s="62">
        <v>40141720</v>
      </c>
      <c r="B6566" s="63" t="s">
        <v>16530</v>
      </c>
    </row>
    <row r="6567" spans="1:2" x14ac:dyDescent="0.25">
      <c r="A6567" s="62">
        <v>40141725</v>
      </c>
      <c r="B6567" s="63" t="s">
        <v>4950</v>
      </c>
    </row>
    <row r="6568" spans="1:2" x14ac:dyDescent="0.25">
      <c r="A6568" s="62">
        <v>40141726</v>
      </c>
      <c r="B6568" s="63" t="s">
        <v>10515</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5650</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4851</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2261</v>
      </c>
    </row>
    <row r="6597" spans="1:2" x14ac:dyDescent="0.25">
      <c r="A6597" s="62">
        <v>40141913</v>
      </c>
      <c r="B6597" s="63" t="s">
        <v>12478</v>
      </c>
    </row>
    <row r="6598" spans="1:2" x14ac:dyDescent="0.25">
      <c r="A6598" s="62">
        <v>40141914</v>
      </c>
      <c r="B6598" s="63" t="s">
        <v>6217</v>
      </c>
    </row>
    <row r="6599" spans="1:2" x14ac:dyDescent="0.25">
      <c r="A6599" s="62">
        <v>40141915</v>
      </c>
      <c r="B6599" s="63" t="s">
        <v>4004</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12763</v>
      </c>
    </row>
    <row r="6606" spans="1:2" x14ac:dyDescent="0.25">
      <c r="A6606" s="62">
        <v>40141922</v>
      </c>
      <c r="B6606" s="63" t="s">
        <v>3072</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13804</v>
      </c>
    </row>
    <row r="6611" spans="1:2" x14ac:dyDescent="0.25">
      <c r="A6611" s="62">
        <v>40142005</v>
      </c>
      <c r="B6611" s="63" t="s">
        <v>3246</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18170</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5398</v>
      </c>
    </row>
    <row r="6630" spans="1:2" x14ac:dyDescent="0.25">
      <c r="A6630" s="62">
        <v>40142114</v>
      </c>
      <c r="B6630" s="63" t="s">
        <v>13282</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6817</v>
      </c>
    </row>
    <row r="6639" spans="1:2" x14ac:dyDescent="0.25">
      <c r="A6639" s="62">
        <v>40142201</v>
      </c>
      <c r="B6639" s="63" t="s">
        <v>3354</v>
      </c>
    </row>
    <row r="6640" spans="1:2" x14ac:dyDescent="0.25">
      <c r="A6640" s="62">
        <v>40142202</v>
      </c>
      <c r="B6640" s="63" t="s">
        <v>6759</v>
      </c>
    </row>
    <row r="6641" spans="1:2" x14ac:dyDescent="0.25">
      <c r="A6641" s="62">
        <v>40142203</v>
      </c>
      <c r="B6641" s="63" t="s">
        <v>5869</v>
      </c>
    </row>
    <row r="6642" spans="1:2" x14ac:dyDescent="0.25">
      <c r="A6642" s="62">
        <v>40142301</v>
      </c>
      <c r="B6642" s="63" t="s">
        <v>2860</v>
      </c>
    </row>
    <row r="6643" spans="1:2" x14ac:dyDescent="0.25">
      <c r="A6643" s="62">
        <v>40142302</v>
      </c>
      <c r="B6643" s="63" t="s">
        <v>15082</v>
      </c>
    </row>
    <row r="6644" spans="1:2" x14ac:dyDescent="0.25">
      <c r="A6644" s="62">
        <v>40142303</v>
      </c>
      <c r="B6644" s="63" t="s">
        <v>12623</v>
      </c>
    </row>
    <row r="6645" spans="1:2" x14ac:dyDescent="0.25">
      <c r="A6645" s="62">
        <v>40142304</v>
      </c>
      <c r="B6645" s="63" t="s">
        <v>2339</v>
      </c>
    </row>
    <row r="6646" spans="1:2" x14ac:dyDescent="0.25">
      <c r="A6646" s="62">
        <v>40142305</v>
      </c>
      <c r="B6646" s="63" t="s">
        <v>8248</v>
      </c>
    </row>
    <row r="6647" spans="1:2" x14ac:dyDescent="0.25">
      <c r="A6647" s="62">
        <v>40142306</v>
      </c>
      <c r="B6647" s="63" t="s">
        <v>9218</v>
      </c>
    </row>
    <row r="6648" spans="1:2" x14ac:dyDescent="0.25">
      <c r="A6648" s="62">
        <v>40142307</v>
      </c>
      <c r="B6648" s="63" t="s">
        <v>4384</v>
      </c>
    </row>
    <row r="6649" spans="1:2" x14ac:dyDescent="0.25">
      <c r="A6649" s="62">
        <v>40142308</v>
      </c>
      <c r="B6649" s="63" t="s">
        <v>14086</v>
      </c>
    </row>
    <row r="6650" spans="1:2" x14ac:dyDescent="0.25">
      <c r="A6650" s="62">
        <v>40142309</v>
      </c>
      <c r="B6650" s="63" t="s">
        <v>8724</v>
      </c>
    </row>
    <row r="6651" spans="1:2" x14ac:dyDescent="0.25">
      <c r="A6651" s="62">
        <v>40142310</v>
      </c>
      <c r="B6651" s="63" t="s">
        <v>9829</v>
      </c>
    </row>
    <row r="6652" spans="1:2" x14ac:dyDescent="0.25">
      <c r="A6652" s="62">
        <v>40142311</v>
      </c>
      <c r="B6652" s="63" t="s">
        <v>9277</v>
      </c>
    </row>
    <row r="6653" spans="1:2" x14ac:dyDescent="0.25">
      <c r="A6653" s="62">
        <v>40142312</v>
      </c>
      <c r="B6653" s="63" t="s">
        <v>13299</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8768</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9850</v>
      </c>
    </row>
    <row r="6664" spans="1:2" x14ac:dyDescent="0.25">
      <c r="A6664" s="62">
        <v>40142323</v>
      </c>
      <c r="B6664" s="63" t="s">
        <v>8573</v>
      </c>
    </row>
    <row r="6665" spans="1:2" x14ac:dyDescent="0.25">
      <c r="A6665" s="62">
        <v>40142324</v>
      </c>
      <c r="B6665" s="63" t="s">
        <v>5343</v>
      </c>
    </row>
    <row r="6666" spans="1:2" x14ac:dyDescent="0.25">
      <c r="A6666" s="62">
        <v>40142325</v>
      </c>
      <c r="B6666" s="63" t="s">
        <v>4093</v>
      </c>
    </row>
    <row r="6667" spans="1:2" x14ac:dyDescent="0.25">
      <c r="A6667" s="62">
        <v>40142326</v>
      </c>
      <c r="B6667" s="63" t="s">
        <v>4567</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8257</v>
      </c>
    </row>
    <row r="6672" spans="1:2" x14ac:dyDescent="0.25">
      <c r="A6672" s="62">
        <v>40142404</v>
      </c>
      <c r="B6672" s="63" t="s">
        <v>9782</v>
      </c>
    </row>
    <row r="6673" spans="1:2" x14ac:dyDescent="0.25">
      <c r="A6673" s="62">
        <v>40142405</v>
      </c>
      <c r="B6673" s="63" t="s">
        <v>5653</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2689</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5060</v>
      </c>
    </row>
    <row r="6688" spans="1:2" x14ac:dyDescent="0.25">
      <c r="A6688" s="62">
        <v>40142605</v>
      </c>
      <c r="B6688" s="63" t="s">
        <v>12856</v>
      </c>
    </row>
    <row r="6689" spans="1:2" x14ac:dyDescent="0.25">
      <c r="A6689" s="62">
        <v>40142606</v>
      </c>
      <c r="B6689" s="63" t="s">
        <v>8330</v>
      </c>
    </row>
    <row r="6690" spans="1:2" x14ac:dyDescent="0.25">
      <c r="A6690" s="62">
        <v>40142607</v>
      </c>
      <c r="B6690" s="63" t="s">
        <v>13612</v>
      </c>
    </row>
    <row r="6691" spans="1:2" x14ac:dyDescent="0.25">
      <c r="A6691" s="62">
        <v>40142608</v>
      </c>
      <c r="B6691" s="63" t="s">
        <v>10040</v>
      </c>
    </row>
    <row r="6692" spans="1:2" x14ac:dyDescent="0.25">
      <c r="A6692" s="62">
        <v>40142609</v>
      </c>
      <c r="B6692" s="63" t="s">
        <v>7885</v>
      </c>
    </row>
    <row r="6693" spans="1:2" x14ac:dyDescent="0.25">
      <c r="A6693" s="62">
        <v>40142610</v>
      </c>
      <c r="B6693" s="63" t="s">
        <v>14963</v>
      </c>
    </row>
    <row r="6694" spans="1:2" x14ac:dyDescent="0.25">
      <c r="A6694" s="62">
        <v>40142611</v>
      </c>
      <c r="B6694" s="63" t="s">
        <v>15810</v>
      </c>
    </row>
    <row r="6695" spans="1:2" x14ac:dyDescent="0.25">
      <c r="A6695" s="62">
        <v>40142612</v>
      </c>
      <c r="B6695" s="63" t="s">
        <v>14306</v>
      </c>
    </row>
    <row r="6696" spans="1:2" x14ac:dyDescent="0.25">
      <c r="A6696" s="62">
        <v>40142613</v>
      </c>
      <c r="B6696" s="63" t="s">
        <v>12312</v>
      </c>
    </row>
    <row r="6697" spans="1:2" x14ac:dyDescent="0.25">
      <c r="A6697" s="62">
        <v>40142614</v>
      </c>
      <c r="B6697" s="63" t="s">
        <v>3935</v>
      </c>
    </row>
    <row r="6698" spans="1:2" x14ac:dyDescent="0.25">
      <c r="A6698" s="62">
        <v>40142615</v>
      </c>
      <c r="B6698" s="63" t="s">
        <v>10933</v>
      </c>
    </row>
    <row r="6699" spans="1:2" x14ac:dyDescent="0.25">
      <c r="A6699" s="62">
        <v>40151501</v>
      </c>
      <c r="B6699" s="63" t="s">
        <v>12835</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10235</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3181</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4111</v>
      </c>
    </row>
    <row r="6752" spans="1:2" x14ac:dyDescent="0.25">
      <c r="A6752" s="62">
        <v>40151601</v>
      </c>
      <c r="B6752" s="63" t="s">
        <v>11423</v>
      </c>
    </row>
    <row r="6753" spans="1:2" x14ac:dyDescent="0.25">
      <c r="A6753" s="62">
        <v>40151602</v>
      </c>
      <c r="B6753" s="63" t="s">
        <v>8598</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9056</v>
      </c>
    </row>
    <row r="6763" spans="1:2" x14ac:dyDescent="0.25">
      <c r="A6763" s="62">
        <v>40151612</v>
      </c>
      <c r="B6763" s="63" t="s">
        <v>8067</v>
      </c>
    </row>
    <row r="6764" spans="1:2" x14ac:dyDescent="0.25">
      <c r="A6764" s="62">
        <v>40151613</v>
      </c>
      <c r="B6764" s="63" t="s">
        <v>2231</v>
      </c>
    </row>
    <row r="6765" spans="1:2" x14ac:dyDescent="0.25">
      <c r="A6765" s="62">
        <v>40151614</v>
      </c>
      <c r="B6765" s="63" t="s">
        <v>15762</v>
      </c>
    </row>
    <row r="6766" spans="1:2" x14ac:dyDescent="0.25">
      <c r="A6766" s="62">
        <v>40151615</v>
      </c>
      <c r="B6766" s="63" t="s">
        <v>10066</v>
      </c>
    </row>
    <row r="6767" spans="1:2" x14ac:dyDescent="0.25">
      <c r="A6767" s="62">
        <v>40151616</v>
      </c>
      <c r="B6767" s="63" t="s">
        <v>16207</v>
      </c>
    </row>
    <row r="6768" spans="1:2" x14ac:dyDescent="0.25">
      <c r="A6768" s="62">
        <v>40151701</v>
      </c>
      <c r="B6768" s="63" t="s">
        <v>2136</v>
      </c>
    </row>
    <row r="6769" spans="1:2" x14ac:dyDescent="0.25">
      <c r="A6769" s="62">
        <v>40151712</v>
      </c>
      <c r="B6769" s="63" t="s">
        <v>5242</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4169</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4049</v>
      </c>
    </row>
    <row r="6799" spans="1:2" x14ac:dyDescent="0.25">
      <c r="A6799" s="62">
        <v>40161515</v>
      </c>
      <c r="B6799" s="63" t="s">
        <v>13582</v>
      </c>
    </row>
    <row r="6800" spans="1:2" x14ac:dyDescent="0.25">
      <c r="A6800" s="62">
        <v>40161516</v>
      </c>
      <c r="B6800" s="63" t="s">
        <v>16110</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14265</v>
      </c>
    </row>
    <row r="6812" spans="1:2" x14ac:dyDescent="0.25">
      <c r="A6812" s="62">
        <v>40161602</v>
      </c>
      <c r="B6812" s="63" t="s">
        <v>1631</v>
      </c>
    </row>
    <row r="6813" spans="1:2" x14ac:dyDescent="0.25">
      <c r="A6813" s="62">
        <v>40161701</v>
      </c>
      <c r="B6813" s="63" t="s">
        <v>8729</v>
      </c>
    </row>
    <row r="6814" spans="1:2" x14ac:dyDescent="0.25">
      <c r="A6814" s="62">
        <v>40161702</v>
      </c>
      <c r="B6814" s="63" t="s">
        <v>5341</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5451</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14164</v>
      </c>
    </row>
    <row r="6826" spans="1:2" x14ac:dyDescent="0.25">
      <c r="A6826" s="62">
        <v>41101505</v>
      </c>
      <c r="B6826" s="63" t="s">
        <v>6851</v>
      </c>
    </row>
    <row r="6827" spans="1:2" x14ac:dyDescent="0.25">
      <c r="A6827" s="62">
        <v>41101515</v>
      </c>
      <c r="B6827" s="63" t="s">
        <v>8627</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6693</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8046</v>
      </c>
    </row>
    <row r="6847" spans="1:2" x14ac:dyDescent="0.25">
      <c r="A6847" s="62">
        <v>41101902</v>
      </c>
      <c r="B6847" s="63" t="s">
        <v>13473</v>
      </c>
    </row>
    <row r="6848" spans="1:2" x14ac:dyDescent="0.25">
      <c r="A6848" s="62">
        <v>41101903</v>
      </c>
      <c r="B6848" s="63" t="s">
        <v>9830</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9379</v>
      </c>
    </row>
    <row r="6853" spans="1:2" x14ac:dyDescent="0.25">
      <c r="A6853" s="62">
        <v>41102405</v>
      </c>
      <c r="B6853" s="63" t="s">
        <v>13268</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14389</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8759</v>
      </c>
    </row>
    <row r="6877" spans="1:2" x14ac:dyDescent="0.25">
      <c r="A6877" s="62">
        <v>41102601</v>
      </c>
      <c r="B6877" s="63" t="s">
        <v>15062</v>
      </c>
    </row>
    <row r="6878" spans="1:2" x14ac:dyDescent="0.25">
      <c r="A6878" s="62">
        <v>41102602</v>
      </c>
      <c r="B6878" s="63" t="s">
        <v>12221</v>
      </c>
    </row>
    <row r="6879" spans="1:2" x14ac:dyDescent="0.25">
      <c r="A6879" s="62">
        <v>41102603</v>
      </c>
      <c r="B6879" s="63" t="s">
        <v>5366</v>
      </c>
    </row>
    <row r="6880" spans="1:2" x14ac:dyDescent="0.25">
      <c r="A6880" s="62">
        <v>41102604</v>
      </c>
      <c r="B6880" s="63" t="s">
        <v>16235</v>
      </c>
    </row>
    <row r="6881" spans="1:2" x14ac:dyDescent="0.25">
      <c r="A6881" s="62">
        <v>41102605</v>
      </c>
      <c r="B6881" s="63" t="s">
        <v>8139</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16621</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15149</v>
      </c>
    </row>
    <row r="6901" spans="1:2" x14ac:dyDescent="0.25">
      <c r="A6901" s="62">
        <v>41102914</v>
      </c>
      <c r="B6901" s="63" t="s">
        <v>3225</v>
      </c>
    </row>
    <row r="6902" spans="1:2" x14ac:dyDescent="0.25">
      <c r="A6902" s="62">
        <v>41102915</v>
      </c>
      <c r="B6902" s="63" t="s">
        <v>16838</v>
      </c>
    </row>
    <row r="6903" spans="1:2" x14ac:dyDescent="0.25">
      <c r="A6903" s="62">
        <v>41102916</v>
      </c>
      <c r="B6903" s="63" t="s">
        <v>4886</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16232</v>
      </c>
    </row>
    <row r="6908" spans="1:2" x14ac:dyDescent="0.25">
      <c r="A6908" s="62">
        <v>41102921</v>
      </c>
      <c r="B6908" s="63" t="s">
        <v>9745</v>
      </c>
    </row>
    <row r="6909" spans="1:2" x14ac:dyDescent="0.25">
      <c r="A6909" s="62">
        <v>41102922</v>
      </c>
      <c r="B6909" s="63" t="s">
        <v>3295</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3374</v>
      </c>
    </row>
    <row r="6914" spans="1:2" x14ac:dyDescent="0.25">
      <c r="A6914" s="62">
        <v>41103006</v>
      </c>
      <c r="B6914" s="63" t="s">
        <v>14898</v>
      </c>
    </row>
    <row r="6915" spans="1:2" x14ac:dyDescent="0.25">
      <c r="A6915" s="62">
        <v>41103007</v>
      </c>
      <c r="B6915" s="63" t="s">
        <v>4223</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9160</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11064</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2574</v>
      </c>
    </row>
    <row r="6939" spans="1:2" x14ac:dyDescent="0.25">
      <c r="A6939" s="62">
        <v>41103210</v>
      </c>
      <c r="B6939" s="63" t="s">
        <v>6331</v>
      </c>
    </row>
    <row r="6940" spans="1:2" x14ac:dyDescent="0.25">
      <c r="A6940" s="62">
        <v>41103301</v>
      </c>
      <c r="B6940" s="63" t="s">
        <v>1566</v>
      </c>
    </row>
    <row r="6941" spans="1:2" x14ac:dyDescent="0.25">
      <c r="A6941" s="62">
        <v>41103302</v>
      </c>
      <c r="B6941" s="63" t="s">
        <v>4300</v>
      </c>
    </row>
    <row r="6942" spans="1:2" x14ac:dyDescent="0.25">
      <c r="A6942" s="62">
        <v>41103303</v>
      </c>
      <c r="B6942" s="63" t="s">
        <v>10311</v>
      </c>
    </row>
    <row r="6943" spans="1:2" x14ac:dyDescent="0.25">
      <c r="A6943" s="62">
        <v>41103305</v>
      </c>
      <c r="B6943" s="63" t="s">
        <v>3985</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8646</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5426</v>
      </c>
    </row>
    <row r="6963" spans="1:2" x14ac:dyDescent="0.25">
      <c r="A6963" s="62">
        <v>41103410</v>
      </c>
      <c r="B6963" s="63" t="s">
        <v>5300</v>
      </c>
    </row>
    <row r="6964" spans="1:2" x14ac:dyDescent="0.25">
      <c r="A6964" s="62">
        <v>41103411</v>
      </c>
      <c r="B6964" s="63" t="s">
        <v>16740</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5901</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2669</v>
      </c>
    </row>
    <row r="6981" spans="1:2" x14ac:dyDescent="0.25">
      <c r="A6981" s="62">
        <v>41103702</v>
      </c>
      <c r="B6981" s="63" t="s">
        <v>11257</v>
      </c>
    </row>
    <row r="6982" spans="1:2" x14ac:dyDescent="0.25">
      <c r="A6982" s="62">
        <v>41103703</v>
      </c>
      <c r="B6982" s="63" t="s">
        <v>4989</v>
      </c>
    </row>
    <row r="6983" spans="1:2" x14ac:dyDescent="0.25">
      <c r="A6983" s="62">
        <v>41103704</v>
      </c>
      <c r="B6983" s="63" t="s">
        <v>15592</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14273</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3710</v>
      </c>
    </row>
    <row r="6997" spans="1:2" x14ac:dyDescent="0.25">
      <c r="A6997" s="62">
        <v>41103803</v>
      </c>
      <c r="B6997" s="63" t="s">
        <v>8867</v>
      </c>
    </row>
    <row r="6998" spans="1:2" x14ac:dyDescent="0.25">
      <c r="A6998" s="62">
        <v>41103804</v>
      </c>
      <c r="B6998" s="63" t="s">
        <v>16534</v>
      </c>
    </row>
    <row r="6999" spans="1:2" x14ac:dyDescent="0.25">
      <c r="A6999" s="62">
        <v>41103805</v>
      </c>
      <c r="B6999" s="63" t="s">
        <v>3605</v>
      </c>
    </row>
    <row r="7000" spans="1:2" x14ac:dyDescent="0.25">
      <c r="A7000" s="62">
        <v>41103806</v>
      </c>
      <c r="B7000" s="63" t="s">
        <v>7731</v>
      </c>
    </row>
    <row r="7001" spans="1:2" x14ac:dyDescent="0.25">
      <c r="A7001" s="62">
        <v>41103807</v>
      </c>
      <c r="B7001" s="63" t="s">
        <v>3063</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3446</v>
      </c>
    </row>
    <row r="7014" spans="1:2" x14ac:dyDescent="0.25">
      <c r="A7014" s="62">
        <v>41103904</v>
      </c>
      <c r="B7014" s="63" t="s">
        <v>16044</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8071</v>
      </c>
    </row>
    <row r="7020" spans="1:2" x14ac:dyDescent="0.25">
      <c r="A7020" s="62">
        <v>41103910</v>
      </c>
      <c r="B7020" s="63" t="s">
        <v>8492</v>
      </c>
    </row>
    <row r="7021" spans="1:2" x14ac:dyDescent="0.25">
      <c r="A7021" s="62">
        <v>41103911</v>
      </c>
      <c r="B7021" s="63" t="s">
        <v>4268</v>
      </c>
    </row>
    <row r="7022" spans="1:2" x14ac:dyDescent="0.25">
      <c r="A7022" s="62">
        <v>41103912</v>
      </c>
      <c r="B7022" s="63" t="s">
        <v>18593</v>
      </c>
    </row>
    <row r="7023" spans="1:2" x14ac:dyDescent="0.25">
      <c r="A7023" s="62">
        <v>41103913</v>
      </c>
      <c r="B7023" s="63" t="s">
        <v>7302</v>
      </c>
    </row>
    <row r="7024" spans="1:2" x14ac:dyDescent="0.25">
      <c r="A7024" s="62">
        <v>41104001</v>
      </c>
      <c r="B7024" s="63" t="s">
        <v>10646</v>
      </c>
    </row>
    <row r="7025" spans="1:2" x14ac:dyDescent="0.25">
      <c r="A7025" s="62">
        <v>41104002</v>
      </c>
      <c r="B7025" s="63" t="s">
        <v>15273</v>
      </c>
    </row>
    <row r="7026" spans="1:2" x14ac:dyDescent="0.25">
      <c r="A7026" s="62">
        <v>41104003</v>
      </c>
      <c r="B7026" s="63" t="s">
        <v>6386</v>
      </c>
    </row>
    <row r="7027" spans="1:2" x14ac:dyDescent="0.25">
      <c r="A7027" s="62">
        <v>41104004</v>
      </c>
      <c r="B7027" s="63" t="s">
        <v>11483</v>
      </c>
    </row>
    <row r="7028" spans="1:2" x14ac:dyDescent="0.25">
      <c r="A7028" s="62">
        <v>41104005</v>
      </c>
      <c r="B7028" s="63" t="s">
        <v>4496</v>
      </c>
    </row>
    <row r="7029" spans="1:2" x14ac:dyDescent="0.25">
      <c r="A7029" s="62">
        <v>41104006</v>
      </c>
      <c r="B7029" s="63" t="s">
        <v>8740</v>
      </c>
    </row>
    <row r="7030" spans="1:2" x14ac:dyDescent="0.25">
      <c r="A7030" s="62">
        <v>41104007</v>
      </c>
      <c r="B7030" s="63" t="s">
        <v>13840</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13573</v>
      </c>
    </row>
    <row r="7039" spans="1:2" x14ac:dyDescent="0.25">
      <c r="A7039" s="62">
        <v>41104016</v>
      </c>
      <c r="B7039" s="63" t="s">
        <v>9447</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16460</v>
      </c>
    </row>
    <row r="7048" spans="1:2" x14ac:dyDescent="0.25">
      <c r="A7048" s="62">
        <v>41104105</v>
      </c>
      <c r="B7048" s="63" t="s">
        <v>4635</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10273</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8301</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7656</v>
      </c>
    </row>
    <row r="7099" spans="1:2" x14ac:dyDescent="0.25">
      <c r="A7099" s="62">
        <v>41104413</v>
      </c>
      <c r="B7099" s="63" t="s">
        <v>4253</v>
      </c>
    </row>
    <row r="7100" spans="1:2" x14ac:dyDescent="0.25">
      <c r="A7100" s="62">
        <v>41104414</v>
      </c>
      <c r="B7100" s="63" t="s">
        <v>5367</v>
      </c>
    </row>
    <row r="7101" spans="1:2" x14ac:dyDescent="0.25">
      <c r="A7101" s="62">
        <v>41104415</v>
      </c>
      <c r="B7101" s="63" t="s">
        <v>14196</v>
      </c>
    </row>
    <row r="7102" spans="1:2" x14ac:dyDescent="0.25">
      <c r="A7102" s="62">
        <v>41104416</v>
      </c>
      <c r="B7102" s="63" t="s">
        <v>4125</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5662</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10016</v>
      </c>
    </row>
    <row r="7128" spans="1:2" x14ac:dyDescent="0.25">
      <c r="A7128" s="62">
        <v>41104606</v>
      </c>
      <c r="B7128" s="63" t="s">
        <v>5144</v>
      </c>
    </row>
    <row r="7129" spans="1:2" x14ac:dyDescent="0.25">
      <c r="A7129" s="62">
        <v>41104607</v>
      </c>
      <c r="B7129" s="63" t="s">
        <v>6308</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13867</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14895</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5024</v>
      </c>
    </row>
    <row r="7150" spans="1:2" x14ac:dyDescent="0.25">
      <c r="A7150" s="62">
        <v>41104812</v>
      </c>
      <c r="B7150" s="63" t="s">
        <v>7157</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2294</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4636</v>
      </c>
    </row>
    <row r="7163" spans="1:2" x14ac:dyDescent="0.25">
      <c r="A7163" s="62">
        <v>41104908</v>
      </c>
      <c r="B7163" s="63" t="s">
        <v>3042</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2966</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13753</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7217</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12142</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9949</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5158</v>
      </c>
    </row>
    <row r="7213" spans="1:2" x14ac:dyDescent="0.25">
      <c r="A7213" s="62">
        <v>41105313</v>
      </c>
      <c r="B7213" s="63" t="s">
        <v>3221</v>
      </c>
    </row>
    <row r="7214" spans="1:2" x14ac:dyDescent="0.25">
      <c r="A7214" s="62">
        <v>41105314</v>
      </c>
      <c r="B7214" s="63" t="s">
        <v>13914</v>
      </c>
    </row>
    <row r="7215" spans="1:2" x14ac:dyDescent="0.25">
      <c r="A7215" s="62">
        <v>41105315</v>
      </c>
      <c r="B7215" s="63" t="s">
        <v>8070</v>
      </c>
    </row>
    <row r="7216" spans="1:2" x14ac:dyDescent="0.25">
      <c r="A7216" s="62">
        <v>41105316</v>
      </c>
      <c r="B7216" s="63" t="s">
        <v>15920</v>
      </c>
    </row>
    <row r="7217" spans="1:2" x14ac:dyDescent="0.25">
      <c r="A7217" s="62">
        <v>41105317</v>
      </c>
      <c r="B7217" s="63" t="s">
        <v>5273</v>
      </c>
    </row>
    <row r="7218" spans="1:2" x14ac:dyDescent="0.25">
      <c r="A7218" s="62">
        <v>41105318</v>
      </c>
      <c r="B7218" s="63" t="s">
        <v>16420</v>
      </c>
    </row>
    <row r="7219" spans="1:2" x14ac:dyDescent="0.25">
      <c r="A7219" s="62">
        <v>41105319</v>
      </c>
      <c r="B7219" s="63" t="s">
        <v>16457</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12181</v>
      </c>
    </row>
    <row r="7229" spans="1:2" x14ac:dyDescent="0.25">
      <c r="A7229" s="62">
        <v>41105329</v>
      </c>
      <c r="B7229" s="63" t="s">
        <v>2330</v>
      </c>
    </row>
    <row r="7230" spans="1:2" x14ac:dyDescent="0.25">
      <c r="A7230" s="62">
        <v>41105330</v>
      </c>
      <c r="B7230" s="63" t="s">
        <v>8912</v>
      </c>
    </row>
    <row r="7231" spans="1:2" x14ac:dyDescent="0.25">
      <c r="A7231" s="62">
        <v>41105331</v>
      </c>
      <c r="B7231" s="63" t="s">
        <v>2270</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5540</v>
      </c>
    </row>
    <row r="7242" spans="1:2" x14ac:dyDescent="0.25">
      <c r="A7242" s="62">
        <v>41105503</v>
      </c>
      <c r="B7242" s="63" t="s">
        <v>10027</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5800</v>
      </c>
    </row>
    <row r="7254" spans="1:2" x14ac:dyDescent="0.25">
      <c r="A7254" s="62">
        <v>41105515</v>
      </c>
      <c r="B7254" s="63" t="s">
        <v>7957</v>
      </c>
    </row>
    <row r="7255" spans="1:2" x14ac:dyDescent="0.25">
      <c r="A7255" s="62">
        <v>41105516</v>
      </c>
      <c r="B7255" s="63" t="s">
        <v>9667</v>
      </c>
    </row>
    <row r="7256" spans="1:2" x14ac:dyDescent="0.25">
      <c r="A7256" s="62">
        <v>41105517</v>
      </c>
      <c r="B7256" s="63" t="s">
        <v>2731</v>
      </c>
    </row>
    <row r="7257" spans="1:2" x14ac:dyDescent="0.25">
      <c r="A7257" s="62">
        <v>41105518</v>
      </c>
      <c r="B7257" s="63" t="s">
        <v>6671</v>
      </c>
    </row>
    <row r="7258" spans="1:2" x14ac:dyDescent="0.25">
      <c r="A7258" s="62">
        <v>41105519</v>
      </c>
      <c r="B7258" s="63" t="s">
        <v>1112</v>
      </c>
    </row>
    <row r="7259" spans="1:2" x14ac:dyDescent="0.25">
      <c r="A7259" s="62">
        <v>41105520</v>
      </c>
      <c r="B7259" s="63" t="s">
        <v>4833</v>
      </c>
    </row>
    <row r="7260" spans="1:2" x14ac:dyDescent="0.25">
      <c r="A7260" s="62">
        <v>41105601</v>
      </c>
      <c r="B7260" s="63" t="s">
        <v>16826</v>
      </c>
    </row>
    <row r="7261" spans="1:2" x14ac:dyDescent="0.25">
      <c r="A7261" s="62">
        <v>41105701</v>
      </c>
      <c r="B7261" s="63" t="s">
        <v>17482</v>
      </c>
    </row>
    <row r="7262" spans="1:2" x14ac:dyDescent="0.25">
      <c r="A7262" s="62">
        <v>41105801</v>
      </c>
      <c r="B7262" s="63" t="s">
        <v>5473</v>
      </c>
    </row>
    <row r="7263" spans="1:2" x14ac:dyDescent="0.25">
      <c r="A7263" s="62">
        <v>41105802</v>
      </c>
      <c r="B7263" s="63" t="s">
        <v>4364</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3634</v>
      </c>
    </row>
    <row r="7270" spans="1:2" x14ac:dyDescent="0.25">
      <c r="A7270" s="62">
        <v>41105905</v>
      </c>
      <c r="B7270" s="63" t="s">
        <v>14841</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3950</v>
      </c>
    </row>
    <row r="7280" spans="1:2" x14ac:dyDescent="0.25">
      <c r="A7280" s="62">
        <v>41106101</v>
      </c>
      <c r="B7280" s="63" t="s">
        <v>15529</v>
      </c>
    </row>
    <row r="7281" spans="1:2" x14ac:dyDescent="0.25">
      <c r="A7281" s="62">
        <v>41106102</v>
      </c>
      <c r="B7281" s="63" t="s">
        <v>9309</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16411</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11545</v>
      </c>
    </row>
    <row r="7301" spans="1:2" x14ac:dyDescent="0.25">
      <c r="A7301" s="62">
        <v>41106218</v>
      </c>
      <c r="B7301" s="63" t="s">
        <v>2928</v>
      </c>
    </row>
    <row r="7302" spans="1:2" x14ac:dyDescent="0.25">
      <c r="A7302" s="62">
        <v>41106219</v>
      </c>
      <c r="B7302" s="63" t="s">
        <v>14998</v>
      </c>
    </row>
    <row r="7303" spans="1:2" x14ac:dyDescent="0.25">
      <c r="A7303" s="62">
        <v>41106220</v>
      </c>
      <c r="B7303" s="63" t="s">
        <v>16277</v>
      </c>
    </row>
    <row r="7304" spans="1:2" x14ac:dyDescent="0.25">
      <c r="A7304" s="62">
        <v>41106221</v>
      </c>
      <c r="B7304" s="63" t="s">
        <v>12955</v>
      </c>
    </row>
    <row r="7305" spans="1:2" x14ac:dyDescent="0.25">
      <c r="A7305" s="62">
        <v>41106222</v>
      </c>
      <c r="B7305" s="63" t="s">
        <v>4000</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4069</v>
      </c>
    </row>
    <row r="7319" spans="1:2" x14ac:dyDescent="0.25">
      <c r="A7319" s="62">
        <v>41106313</v>
      </c>
      <c r="B7319" s="63" t="s">
        <v>12906</v>
      </c>
    </row>
    <row r="7320" spans="1:2" x14ac:dyDescent="0.25">
      <c r="A7320" s="62">
        <v>41106314</v>
      </c>
      <c r="B7320" s="63" t="s">
        <v>16649</v>
      </c>
    </row>
    <row r="7321" spans="1:2" x14ac:dyDescent="0.25">
      <c r="A7321" s="62">
        <v>41106401</v>
      </c>
      <c r="B7321" s="63" t="s">
        <v>2943</v>
      </c>
    </row>
    <row r="7322" spans="1:2" x14ac:dyDescent="0.25">
      <c r="A7322" s="62">
        <v>41106402</v>
      </c>
      <c r="B7322" s="63" t="s">
        <v>5658</v>
      </c>
    </row>
    <row r="7323" spans="1:2" x14ac:dyDescent="0.25">
      <c r="A7323" s="62">
        <v>41106403</v>
      </c>
      <c r="B7323" s="63" t="s">
        <v>1980</v>
      </c>
    </row>
    <row r="7324" spans="1:2" x14ac:dyDescent="0.25">
      <c r="A7324" s="62">
        <v>41106501</v>
      </c>
      <c r="B7324" s="63" t="s">
        <v>9505</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7969</v>
      </c>
    </row>
    <row r="7332" spans="1:2" x14ac:dyDescent="0.25">
      <c r="A7332" s="62">
        <v>41106509</v>
      </c>
      <c r="B7332" s="63" t="s">
        <v>5394</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8326</v>
      </c>
    </row>
    <row r="7338" spans="1:2" x14ac:dyDescent="0.25">
      <c r="A7338" s="62">
        <v>41106515</v>
      </c>
      <c r="B7338" s="63" t="s">
        <v>18555</v>
      </c>
    </row>
    <row r="7339" spans="1:2" x14ac:dyDescent="0.25">
      <c r="A7339" s="62">
        <v>41106601</v>
      </c>
      <c r="B7339" s="63" t="s">
        <v>9009</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16696</v>
      </c>
    </row>
    <row r="7351" spans="1:2" x14ac:dyDescent="0.25">
      <c r="A7351" s="62">
        <v>41106613</v>
      </c>
      <c r="B7351" s="63" t="s">
        <v>5338</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5042</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8430</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7351</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16213</v>
      </c>
    </row>
    <row r="7381" spans="1:2" x14ac:dyDescent="0.25">
      <c r="A7381" s="62">
        <v>41111605</v>
      </c>
      <c r="B7381" s="63" t="s">
        <v>8713</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13621</v>
      </c>
    </row>
    <row r="7391" spans="1:2" x14ac:dyDescent="0.25">
      <c r="A7391" s="62">
        <v>41111620</v>
      </c>
      <c r="B7391" s="63" t="s">
        <v>10869</v>
      </c>
    </row>
    <row r="7392" spans="1:2" x14ac:dyDescent="0.25">
      <c r="A7392" s="62">
        <v>41111621</v>
      </c>
      <c r="B7392" s="63" t="s">
        <v>18254</v>
      </c>
    </row>
    <row r="7393" spans="1:2" x14ac:dyDescent="0.25">
      <c r="A7393" s="62">
        <v>41111622</v>
      </c>
      <c r="B7393" s="63" t="s">
        <v>3323</v>
      </c>
    </row>
    <row r="7394" spans="1:2" x14ac:dyDescent="0.25">
      <c r="A7394" s="62">
        <v>41111623</v>
      </c>
      <c r="B7394" s="63" t="s">
        <v>16371</v>
      </c>
    </row>
    <row r="7395" spans="1:2" x14ac:dyDescent="0.25">
      <c r="A7395" s="62">
        <v>41111701</v>
      </c>
      <c r="B7395" s="63" t="s">
        <v>13336</v>
      </c>
    </row>
    <row r="7396" spans="1:2" x14ac:dyDescent="0.25">
      <c r="A7396" s="62">
        <v>41111702</v>
      </c>
      <c r="B7396" s="63" t="s">
        <v>8559</v>
      </c>
    </row>
    <row r="7397" spans="1:2" x14ac:dyDescent="0.25">
      <c r="A7397" s="62">
        <v>41111703</v>
      </c>
      <c r="B7397" s="63" t="s">
        <v>10499</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4621</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10445</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13355</v>
      </c>
    </row>
    <row r="7426" spans="1:2" x14ac:dyDescent="0.25">
      <c r="A7426" s="62">
        <v>41111733</v>
      </c>
      <c r="B7426" s="63" t="s">
        <v>13167</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7700</v>
      </c>
    </row>
    <row r="7432" spans="1:2" x14ac:dyDescent="0.25">
      <c r="A7432" s="62">
        <v>41111739</v>
      </c>
      <c r="B7432" s="63" t="s">
        <v>5254</v>
      </c>
    </row>
    <row r="7433" spans="1:2" x14ac:dyDescent="0.25">
      <c r="A7433" s="62">
        <v>41111801</v>
      </c>
      <c r="B7433" s="63" t="s">
        <v>6941</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14405</v>
      </c>
    </row>
    <row r="7442" spans="1:2" x14ac:dyDescent="0.25">
      <c r="A7442" s="62">
        <v>41111901</v>
      </c>
      <c r="B7442" s="63" t="s">
        <v>4641</v>
      </c>
    </row>
    <row r="7443" spans="1:2" x14ac:dyDescent="0.25">
      <c r="A7443" s="62">
        <v>41111902</v>
      </c>
      <c r="B7443" s="63" t="s">
        <v>7553</v>
      </c>
    </row>
    <row r="7444" spans="1:2" x14ac:dyDescent="0.25">
      <c r="A7444" s="62">
        <v>41111903</v>
      </c>
      <c r="B7444" s="63" t="s">
        <v>4352</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2226</v>
      </c>
    </row>
    <row r="7450" spans="1:2" x14ac:dyDescent="0.25">
      <c r="A7450" s="62">
        <v>41111909</v>
      </c>
      <c r="B7450" s="63" t="s">
        <v>14288</v>
      </c>
    </row>
    <row r="7451" spans="1:2" x14ac:dyDescent="0.25">
      <c r="A7451" s="62">
        <v>41111910</v>
      </c>
      <c r="B7451" s="63" t="s">
        <v>8203</v>
      </c>
    </row>
    <row r="7452" spans="1:2" x14ac:dyDescent="0.25">
      <c r="A7452" s="62">
        <v>41111911</v>
      </c>
      <c r="B7452" s="63" t="s">
        <v>14571</v>
      </c>
    </row>
    <row r="7453" spans="1:2" x14ac:dyDescent="0.25">
      <c r="A7453" s="62">
        <v>41111912</v>
      </c>
      <c r="B7453" s="63" t="s">
        <v>2718</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10525</v>
      </c>
    </row>
    <row r="7465" spans="1:2" x14ac:dyDescent="0.25">
      <c r="A7465" s="62">
        <v>41111924</v>
      </c>
      <c r="B7465" s="63" t="s">
        <v>5377</v>
      </c>
    </row>
    <row r="7466" spans="1:2" x14ac:dyDescent="0.25">
      <c r="A7466" s="62">
        <v>41111926</v>
      </c>
      <c r="B7466" s="63" t="s">
        <v>8142</v>
      </c>
    </row>
    <row r="7467" spans="1:2" x14ac:dyDescent="0.25">
      <c r="A7467" s="62">
        <v>41111927</v>
      </c>
      <c r="B7467" s="63" t="s">
        <v>6182</v>
      </c>
    </row>
    <row r="7468" spans="1:2" x14ac:dyDescent="0.25">
      <c r="A7468" s="62">
        <v>41111928</v>
      </c>
      <c r="B7468" s="63" t="s">
        <v>3862</v>
      </c>
    </row>
    <row r="7469" spans="1:2" x14ac:dyDescent="0.25">
      <c r="A7469" s="62">
        <v>41111929</v>
      </c>
      <c r="B7469" s="63" t="s">
        <v>9953</v>
      </c>
    </row>
    <row r="7470" spans="1:2" x14ac:dyDescent="0.25">
      <c r="A7470" s="62">
        <v>41111930</v>
      </c>
      <c r="B7470" s="63" t="s">
        <v>7975</v>
      </c>
    </row>
    <row r="7471" spans="1:2" x14ac:dyDescent="0.25">
      <c r="A7471" s="62">
        <v>41111931</v>
      </c>
      <c r="B7471" s="63" t="s">
        <v>15680</v>
      </c>
    </row>
    <row r="7472" spans="1:2" x14ac:dyDescent="0.25">
      <c r="A7472" s="62">
        <v>41111932</v>
      </c>
      <c r="B7472" s="63" t="s">
        <v>3969</v>
      </c>
    </row>
    <row r="7473" spans="1:2" x14ac:dyDescent="0.25">
      <c r="A7473" s="62">
        <v>41111933</v>
      </c>
      <c r="B7473" s="63" t="s">
        <v>7686</v>
      </c>
    </row>
    <row r="7474" spans="1:2" x14ac:dyDescent="0.25">
      <c r="A7474" s="62">
        <v>41111934</v>
      </c>
      <c r="B7474" s="63" t="s">
        <v>7076</v>
      </c>
    </row>
    <row r="7475" spans="1:2" x14ac:dyDescent="0.25">
      <c r="A7475" s="62">
        <v>41111935</v>
      </c>
      <c r="B7475" s="63" t="s">
        <v>4338</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12877</v>
      </c>
    </row>
    <row r="7484" spans="1:2" x14ac:dyDescent="0.25">
      <c r="A7484" s="62">
        <v>41111944</v>
      </c>
      <c r="B7484" s="63" t="s">
        <v>5549</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6928</v>
      </c>
    </row>
    <row r="7495" spans="1:2" x14ac:dyDescent="0.25">
      <c r="A7495" s="62">
        <v>41112108</v>
      </c>
      <c r="B7495" s="63" t="s">
        <v>14356</v>
      </c>
    </row>
    <row r="7496" spans="1:2" x14ac:dyDescent="0.25">
      <c r="A7496" s="62">
        <v>41112201</v>
      </c>
      <c r="B7496" s="63" t="s">
        <v>2296</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5585</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11800</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10280</v>
      </c>
    </row>
    <row r="7526" spans="1:2" x14ac:dyDescent="0.25">
      <c r="A7526" s="62">
        <v>41112407</v>
      </c>
      <c r="B7526" s="63" t="s">
        <v>5107</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3411</v>
      </c>
    </row>
    <row r="7533" spans="1:2" x14ac:dyDescent="0.25">
      <c r="A7533" s="62">
        <v>41112503</v>
      </c>
      <c r="B7533" s="63" t="s">
        <v>10787</v>
      </c>
    </row>
    <row r="7534" spans="1:2" x14ac:dyDescent="0.25">
      <c r="A7534" s="62">
        <v>41112504</v>
      </c>
      <c r="B7534" s="63" t="s">
        <v>5690</v>
      </c>
    </row>
    <row r="7535" spans="1:2" x14ac:dyDescent="0.25">
      <c r="A7535" s="62">
        <v>41112505</v>
      </c>
      <c r="B7535" s="63" t="s">
        <v>15168</v>
      </c>
    </row>
    <row r="7536" spans="1:2" x14ac:dyDescent="0.25">
      <c r="A7536" s="62">
        <v>41112506</v>
      </c>
      <c r="B7536" s="63" t="s">
        <v>13960</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14024</v>
      </c>
    </row>
    <row r="7550" spans="1:2" x14ac:dyDescent="0.25">
      <c r="A7550" s="62">
        <v>41112801</v>
      </c>
      <c r="B7550" s="63" t="s">
        <v>14882</v>
      </c>
    </row>
    <row r="7551" spans="1:2" x14ac:dyDescent="0.25">
      <c r="A7551" s="62">
        <v>41112802</v>
      </c>
      <c r="B7551" s="63" t="s">
        <v>2962</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13574</v>
      </c>
    </row>
    <row r="7558" spans="1:2" x14ac:dyDescent="0.25">
      <c r="A7558" s="62">
        <v>41113002</v>
      </c>
      <c r="B7558" s="63" t="s">
        <v>2228</v>
      </c>
    </row>
    <row r="7559" spans="1:2" x14ac:dyDescent="0.25">
      <c r="A7559" s="62">
        <v>41113003</v>
      </c>
      <c r="B7559" s="63" t="s">
        <v>6063</v>
      </c>
    </row>
    <row r="7560" spans="1:2" x14ac:dyDescent="0.25">
      <c r="A7560" s="62">
        <v>41113004</v>
      </c>
      <c r="B7560" s="63" t="s">
        <v>11599</v>
      </c>
    </row>
    <row r="7561" spans="1:2" x14ac:dyDescent="0.25">
      <c r="A7561" s="62">
        <v>41113005</v>
      </c>
      <c r="B7561" s="63" t="s">
        <v>2234</v>
      </c>
    </row>
    <row r="7562" spans="1:2" x14ac:dyDescent="0.25">
      <c r="A7562" s="62">
        <v>41113006</v>
      </c>
      <c r="B7562" s="63" t="s">
        <v>9560</v>
      </c>
    </row>
    <row r="7563" spans="1:2" x14ac:dyDescent="0.25">
      <c r="A7563" s="62">
        <v>41113007</v>
      </c>
      <c r="B7563" s="63" t="s">
        <v>9057</v>
      </c>
    </row>
    <row r="7564" spans="1:2" x14ac:dyDescent="0.25">
      <c r="A7564" s="62">
        <v>41113008</v>
      </c>
      <c r="B7564" s="63" t="s">
        <v>14532</v>
      </c>
    </row>
    <row r="7565" spans="1:2" x14ac:dyDescent="0.25">
      <c r="A7565" s="62">
        <v>41113009</v>
      </c>
      <c r="B7565" s="63" t="s">
        <v>15186</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8274</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11679</v>
      </c>
    </row>
    <row r="7578" spans="1:2" x14ac:dyDescent="0.25">
      <c r="A7578" s="62">
        <v>41113036</v>
      </c>
      <c r="B7578" s="63" t="s">
        <v>16429</v>
      </c>
    </row>
    <row r="7579" spans="1:2" x14ac:dyDescent="0.25">
      <c r="A7579" s="62">
        <v>41113037</v>
      </c>
      <c r="B7579" s="63" t="s">
        <v>8231</v>
      </c>
    </row>
    <row r="7580" spans="1:2" x14ac:dyDescent="0.25">
      <c r="A7580" s="62">
        <v>41113101</v>
      </c>
      <c r="B7580" s="63" t="s">
        <v>4193</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5336</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4332</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8490</v>
      </c>
    </row>
    <row r="7601" spans="1:2" x14ac:dyDescent="0.25">
      <c r="A7601" s="62">
        <v>41113304</v>
      </c>
      <c r="B7601" s="63" t="s">
        <v>14412</v>
      </c>
    </row>
    <row r="7602" spans="1:2" x14ac:dyDescent="0.25">
      <c r="A7602" s="62">
        <v>41113305</v>
      </c>
      <c r="B7602" s="63" t="s">
        <v>9684</v>
      </c>
    </row>
    <row r="7603" spans="1:2" x14ac:dyDescent="0.25">
      <c r="A7603" s="62">
        <v>41113306</v>
      </c>
      <c r="B7603" s="63" t="s">
        <v>5116</v>
      </c>
    </row>
    <row r="7604" spans="1:2" x14ac:dyDescent="0.25">
      <c r="A7604" s="62">
        <v>41113308</v>
      </c>
      <c r="B7604" s="63" t="s">
        <v>3424</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6199</v>
      </c>
    </row>
    <row r="7610" spans="1:2" x14ac:dyDescent="0.25">
      <c r="A7610" s="62">
        <v>41113314</v>
      </c>
      <c r="B7610" s="63" t="s">
        <v>4411</v>
      </c>
    </row>
    <row r="7611" spans="1:2" x14ac:dyDescent="0.25">
      <c r="A7611" s="62">
        <v>41113315</v>
      </c>
      <c r="B7611" s="63" t="s">
        <v>7108</v>
      </c>
    </row>
    <row r="7612" spans="1:2" x14ac:dyDescent="0.25">
      <c r="A7612" s="62">
        <v>41113316</v>
      </c>
      <c r="B7612" s="63" t="s">
        <v>16991</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5428</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14081</v>
      </c>
    </row>
    <row r="7638" spans="1:2" x14ac:dyDescent="0.25">
      <c r="A7638" s="62">
        <v>41113615</v>
      </c>
      <c r="B7638" s="63" t="s">
        <v>3047</v>
      </c>
    </row>
    <row r="7639" spans="1:2" x14ac:dyDescent="0.25">
      <c r="A7639" s="62">
        <v>41113616</v>
      </c>
      <c r="B7639" s="63" t="s">
        <v>8100</v>
      </c>
    </row>
    <row r="7640" spans="1:2" x14ac:dyDescent="0.25">
      <c r="A7640" s="62">
        <v>41113617</v>
      </c>
      <c r="B7640" s="63" t="s">
        <v>7749</v>
      </c>
    </row>
    <row r="7641" spans="1:2" x14ac:dyDescent="0.25">
      <c r="A7641" s="62">
        <v>41113618</v>
      </c>
      <c r="B7641" s="63" t="s">
        <v>14163</v>
      </c>
    </row>
    <row r="7642" spans="1:2" x14ac:dyDescent="0.25">
      <c r="A7642" s="62">
        <v>41113619</v>
      </c>
      <c r="B7642" s="63" t="s">
        <v>449</v>
      </c>
    </row>
    <row r="7643" spans="1:2" x14ac:dyDescent="0.25">
      <c r="A7643" s="62">
        <v>41113620</v>
      </c>
      <c r="B7643" s="63" t="s">
        <v>9503</v>
      </c>
    </row>
    <row r="7644" spans="1:2" x14ac:dyDescent="0.25">
      <c r="A7644" s="62">
        <v>41113621</v>
      </c>
      <c r="B7644" s="63" t="s">
        <v>4647</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3315</v>
      </c>
    </row>
    <row r="7653" spans="1:2" x14ac:dyDescent="0.25">
      <c r="A7653" s="62">
        <v>41113630</v>
      </c>
      <c r="B7653" s="63" t="s">
        <v>3820</v>
      </c>
    </row>
    <row r="7654" spans="1:2" x14ac:dyDescent="0.25">
      <c r="A7654" s="62">
        <v>41113631</v>
      </c>
      <c r="B7654" s="63" t="s">
        <v>10939</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11357</v>
      </c>
    </row>
    <row r="7660" spans="1:2" x14ac:dyDescent="0.25">
      <c r="A7660" s="62">
        <v>41113637</v>
      </c>
      <c r="B7660" s="63" t="s">
        <v>5733</v>
      </c>
    </row>
    <row r="7661" spans="1:2" x14ac:dyDescent="0.25">
      <c r="A7661" s="62">
        <v>41113638</v>
      </c>
      <c r="B7661" s="63" t="s">
        <v>18210</v>
      </c>
    </row>
    <row r="7662" spans="1:2" x14ac:dyDescent="0.25">
      <c r="A7662" s="62">
        <v>41113639</v>
      </c>
      <c r="B7662" s="63" t="s">
        <v>5674</v>
      </c>
    </row>
    <row r="7663" spans="1:2" x14ac:dyDescent="0.25">
      <c r="A7663" s="62">
        <v>41113640</v>
      </c>
      <c r="B7663" s="63" t="s">
        <v>10252</v>
      </c>
    </row>
    <row r="7664" spans="1:2" x14ac:dyDescent="0.25">
      <c r="A7664" s="62">
        <v>41113641</v>
      </c>
      <c r="B7664" s="63" t="s">
        <v>14188</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5238</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6705</v>
      </c>
    </row>
    <row r="7694" spans="1:2" x14ac:dyDescent="0.25">
      <c r="A7694" s="62">
        <v>41113805</v>
      </c>
      <c r="B7694" s="63" t="s">
        <v>4610</v>
      </c>
    </row>
    <row r="7695" spans="1:2" x14ac:dyDescent="0.25">
      <c r="A7695" s="62">
        <v>41113806</v>
      </c>
      <c r="B7695" s="63" t="s">
        <v>9099</v>
      </c>
    </row>
    <row r="7696" spans="1:2" x14ac:dyDescent="0.25">
      <c r="A7696" s="62">
        <v>41113807</v>
      </c>
      <c r="B7696" s="63" t="s">
        <v>10230</v>
      </c>
    </row>
    <row r="7697" spans="1:2" x14ac:dyDescent="0.25">
      <c r="A7697" s="62">
        <v>41113808</v>
      </c>
      <c r="B7697" s="63" t="s">
        <v>14337</v>
      </c>
    </row>
    <row r="7698" spans="1:2" x14ac:dyDescent="0.25">
      <c r="A7698" s="62">
        <v>41113901</v>
      </c>
      <c r="B7698" s="63" t="s">
        <v>10808</v>
      </c>
    </row>
    <row r="7699" spans="1:2" x14ac:dyDescent="0.25">
      <c r="A7699" s="62">
        <v>41113902</v>
      </c>
      <c r="B7699" s="63" t="s">
        <v>9169</v>
      </c>
    </row>
    <row r="7700" spans="1:2" x14ac:dyDescent="0.25">
      <c r="A7700" s="62">
        <v>41113903</v>
      </c>
      <c r="B7700" s="63" t="s">
        <v>5494</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2912</v>
      </c>
    </row>
    <row r="7705" spans="1:2" x14ac:dyDescent="0.25">
      <c r="A7705" s="62">
        <v>41113908</v>
      </c>
      <c r="B7705" s="63" t="s">
        <v>17694</v>
      </c>
    </row>
    <row r="7706" spans="1:2" x14ac:dyDescent="0.25">
      <c r="A7706" s="62">
        <v>41113909</v>
      </c>
      <c r="B7706" s="63" t="s">
        <v>7445</v>
      </c>
    </row>
    <row r="7707" spans="1:2" x14ac:dyDescent="0.25">
      <c r="A7707" s="62">
        <v>41113910</v>
      </c>
      <c r="B7707" s="63" t="s">
        <v>13308</v>
      </c>
    </row>
    <row r="7708" spans="1:2" x14ac:dyDescent="0.25">
      <c r="A7708" s="62">
        <v>41114001</v>
      </c>
      <c r="B7708" s="63" t="s">
        <v>10517</v>
      </c>
    </row>
    <row r="7709" spans="1:2" x14ac:dyDescent="0.25">
      <c r="A7709" s="62">
        <v>41114102</v>
      </c>
      <c r="B7709" s="63" t="s">
        <v>4669</v>
      </c>
    </row>
    <row r="7710" spans="1:2" x14ac:dyDescent="0.25">
      <c r="A7710" s="62">
        <v>41114103</v>
      </c>
      <c r="B7710" s="63" t="s">
        <v>14124</v>
      </c>
    </row>
    <row r="7711" spans="1:2" x14ac:dyDescent="0.25">
      <c r="A7711" s="62">
        <v>41114104</v>
      </c>
      <c r="B7711" s="63" t="s">
        <v>8196</v>
      </c>
    </row>
    <row r="7712" spans="1:2" x14ac:dyDescent="0.25">
      <c r="A7712" s="62">
        <v>41114105</v>
      </c>
      <c r="B7712" s="63" t="s">
        <v>5920</v>
      </c>
    </row>
    <row r="7713" spans="1:2" x14ac:dyDescent="0.25">
      <c r="A7713" s="62">
        <v>41114106</v>
      </c>
      <c r="B7713" s="63" t="s">
        <v>14595</v>
      </c>
    </row>
    <row r="7714" spans="1:2" x14ac:dyDescent="0.25">
      <c r="A7714" s="62">
        <v>41114107</v>
      </c>
      <c r="B7714" s="63" t="s">
        <v>3103</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8589</v>
      </c>
    </row>
    <row r="7721" spans="1:2" x14ac:dyDescent="0.25">
      <c r="A7721" s="62">
        <v>41114206</v>
      </c>
      <c r="B7721" s="63" t="s">
        <v>11622</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10979</v>
      </c>
    </row>
    <row r="7726" spans="1:2" x14ac:dyDescent="0.25">
      <c r="A7726" s="62">
        <v>41114402</v>
      </c>
      <c r="B7726" s="63" t="s">
        <v>14806</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8821</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4691</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4358</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5629</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2438</v>
      </c>
    </row>
    <row r="7759" spans="1:2" x14ac:dyDescent="0.25">
      <c r="A7759" s="62">
        <v>41114614</v>
      </c>
      <c r="B7759" s="63" t="s">
        <v>5652</v>
      </c>
    </row>
    <row r="7760" spans="1:2" x14ac:dyDescent="0.25">
      <c r="A7760" s="62">
        <v>41114615</v>
      </c>
      <c r="B7760" s="63" t="s">
        <v>14800</v>
      </c>
    </row>
    <row r="7761" spans="1:2" x14ac:dyDescent="0.25">
      <c r="A7761" s="62">
        <v>41114616</v>
      </c>
      <c r="B7761" s="63" t="s">
        <v>8535</v>
      </c>
    </row>
    <row r="7762" spans="1:2" x14ac:dyDescent="0.25">
      <c r="A7762" s="62">
        <v>41114617</v>
      </c>
      <c r="B7762" s="63" t="s">
        <v>5649</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10182</v>
      </c>
    </row>
    <row r="7782" spans="1:2" x14ac:dyDescent="0.25">
      <c r="A7782" s="62">
        <v>41115201</v>
      </c>
      <c r="B7782" s="63" t="s">
        <v>4024</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11740</v>
      </c>
    </row>
    <row r="7791" spans="1:2" x14ac:dyDescent="0.25">
      <c r="A7791" s="62">
        <v>41115308</v>
      </c>
      <c r="B7791" s="63" t="s">
        <v>5628</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14491</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10154</v>
      </c>
    </row>
    <row r="7835" spans="1:2" x14ac:dyDescent="0.25">
      <c r="A7835" s="62">
        <v>41115614</v>
      </c>
      <c r="B7835" s="63" t="s">
        <v>8329</v>
      </c>
    </row>
    <row r="7836" spans="1:2" x14ac:dyDescent="0.25">
      <c r="A7836" s="62">
        <v>41115701</v>
      </c>
      <c r="B7836" s="63" t="s">
        <v>2661</v>
      </c>
    </row>
    <row r="7837" spans="1:2" x14ac:dyDescent="0.25">
      <c r="A7837" s="62">
        <v>41115702</v>
      </c>
      <c r="B7837" s="63" t="s">
        <v>2741</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4937</v>
      </c>
    </row>
    <row r="7844" spans="1:2" x14ac:dyDescent="0.25">
      <c r="A7844" s="62">
        <v>41115709</v>
      </c>
      <c r="B7844" s="63" t="s">
        <v>2263</v>
      </c>
    </row>
    <row r="7845" spans="1:2" x14ac:dyDescent="0.25">
      <c r="A7845" s="62">
        <v>41115710</v>
      </c>
      <c r="B7845" s="63" t="s">
        <v>10921</v>
      </c>
    </row>
    <row r="7846" spans="1:2" x14ac:dyDescent="0.25">
      <c r="A7846" s="62">
        <v>41115711</v>
      </c>
      <c r="B7846" s="63" t="s">
        <v>5495</v>
      </c>
    </row>
    <row r="7847" spans="1:2" x14ac:dyDescent="0.25">
      <c r="A7847" s="62">
        <v>41115712</v>
      </c>
      <c r="B7847" s="63" t="s">
        <v>16738</v>
      </c>
    </row>
    <row r="7848" spans="1:2" x14ac:dyDescent="0.25">
      <c r="A7848" s="62">
        <v>41115713</v>
      </c>
      <c r="B7848" s="63" t="s">
        <v>5310</v>
      </c>
    </row>
    <row r="7849" spans="1:2" x14ac:dyDescent="0.25">
      <c r="A7849" s="62">
        <v>41115714</v>
      </c>
      <c r="B7849" s="63" t="s">
        <v>5833</v>
      </c>
    </row>
    <row r="7850" spans="1:2" x14ac:dyDescent="0.25">
      <c r="A7850" s="62">
        <v>41115715</v>
      </c>
      <c r="B7850" s="63" t="s">
        <v>2894</v>
      </c>
    </row>
    <row r="7851" spans="1:2" x14ac:dyDescent="0.25">
      <c r="A7851" s="62">
        <v>41115716</v>
      </c>
      <c r="B7851" s="63" t="s">
        <v>8701</v>
      </c>
    </row>
    <row r="7852" spans="1:2" x14ac:dyDescent="0.25">
      <c r="A7852" s="62">
        <v>41115717</v>
      </c>
      <c r="B7852" s="63" t="s">
        <v>4773</v>
      </c>
    </row>
    <row r="7853" spans="1:2" x14ac:dyDescent="0.25">
      <c r="A7853" s="62">
        <v>41115718</v>
      </c>
      <c r="B7853" s="63" t="s">
        <v>8300</v>
      </c>
    </row>
    <row r="7854" spans="1:2" x14ac:dyDescent="0.25">
      <c r="A7854" s="62">
        <v>41115719</v>
      </c>
      <c r="B7854" s="63" t="s">
        <v>5712</v>
      </c>
    </row>
    <row r="7855" spans="1:2" x14ac:dyDescent="0.25">
      <c r="A7855" s="62">
        <v>41115720</v>
      </c>
      <c r="B7855" s="63" t="s">
        <v>3542</v>
      </c>
    </row>
    <row r="7856" spans="1:2" x14ac:dyDescent="0.25">
      <c r="A7856" s="62">
        <v>41115801</v>
      </c>
      <c r="B7856" s="63" t="s">
        <v>12564</v>
      </c>
    </row>
    <row r="7857" spans="1:2" x14ac:dyDescent="0.25">
      <c r="A7857" s="62">
        <v>41115802</v>
      </c>
      <c r="B7857" s="63" t="s">
        <v>14275</v>
      </c>
    </row>
    <row r="7858" spans="1:2" x14ac:dyDescent="0.25">
      <c r="A7858" s="62">
        <v>41115803</v>
      </c>
      <c r="B7858" s="63" t="s">
        <v>15828</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5165</v>
      </c>
    </row>
    <row r="7866" spans="1:2" x14ac:dyDescent="0.25">
      <c r="A7866" s="62">
        <v>41115811</v>
      </c>
      <c r="B7866" s="63" t="s">
        <v>6794</v>
      </c>
    </row>
    <row r="7867" spans="1:2" x14ac:dyDescent="0.25">
      <c r="A7867" s="62">
        <v>41115812</v>
      </c>
      <c r="B7867" s="63" t="s">
        <v>5385</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10107</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13283</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14160</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4991</v>
      </c>
    </row>
    <row r="7900" spans="1:2" x14ac:dyDescent="0.25">
      <c r="A7900" s="62">
        <v>41116015</v>
      </c>
      <c r="B7900" s="63" t="s">
        <v>8304</v>
      </c>
    </row>
    <row r="7901" spans="1:2" x14ac:dyDescent="0.25">
      <c r="A7901" s="62">
        <v>41116101</v>
      </c>
      <c r="B7901" s="63" t="s">
        <v>14729</v>
      </c>
    </row>
    <row r="7902" spans="1:2" x14ac:dyDescent="0.25">
      <c r="A7902" s="62">
        <v>41116102</v>
      </c>
      <c r="B7902" s="63" t="s">
        <v>8623</v>
      </c>
    </row>
    <row r="7903" spans="1:2" x14ac:dyDescent="0.25">
      <c r="A7903" s="62">
        <v>41116103</v>
      </c>
      <c r="B7903" s="63" t="s">
        <v>10824</v>
      </c>
    </row>
    <row r="7904" spans="1:2" x14ac:dyDescent="0.25">
      <c r="A7904" s="62">
        <v>41116104</v>
      </c>
      <c r="B7904" s="63" t="s">
        <v>12797</v>
      </c>
    </row>
    <row r="7905" spans="1:2" x14ac:dyDescent="0.25">
      <c r="A7905" s="62">
        <v>41116105</v>
      </c>
      <c r="B7905" s="63" t="s">
        <v>4295</v>
      </c>
    </row>
    <row r="7906" spans="1:2" x14ac:dyDescent="0.25">
      <c r="A7906" s="62">
        <v>41116106</v>
      </c>
      <c r="B7906" s="63" t="s">
        <v>13129</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15026</v>
      </c>
    </row>
    <row r="7913" spans="1:2" x14ac:dyDescent="0.25">
      <c r="A7913" s="62">
        <v>41116113</v>
      </c>
      <c r="B7913" s="63" t="s">
        <v>9689</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15814</v>
      </c>
    </row>
    <row r="7918" spans="1:2" x14ac:dyDescent="0.25">
      <c r="A7918" s="62">
        <v>41116120</v>
      </c>
      <c r="B7918" s="63" t="s">
        <v>18459</v>
      </c>
    </row>
    <row r="7919" spans="1:2" x14ac:dyDescent="0.25">
      <c r="A7919" s="62">
        <v>41116121</v>
      </c>
      <c r="B7919" s="63" t="s">
        <v>5368</v>
      </c>
    </row>
    <row r="7920" spans="1:2" x14ac:dyDescent="0.25">
      <c r="A7920" s="62">
        <v>41116122</v>
      </c>
      <c r="B7920" s="63" t="s">
        <v>6563</v>
      </c>
    </row>
    <row r="7921" spans="1:2" x14ac:dyDescent="0.25">
      <c r="A7921" s="62">
        <v>41116123</v>
      </c>
      <c r="B7921" s="63" t="s">
        <v>13489</v>
      </c>
    </row>
    <row r="7922" spans="1:2" x14ac:dyDescent="0.25">
      <c r="A7922" s="62">
        <v>41116124</v>
      </c>
      <c r="B7922" s="63" t="s">
        <v>18547</v>
      </c>
    </row>
    <row r="7923" spans="1:2" x14ac:dyDescent="0.25">
      <c r="A7923" s="62">
        <v>41116125</v>
      </c>
      <c r="B7923" s="63" t="s">
        <v>4381</v>
      </c>
    </row>
    <row r="7924" spans="1:2" x14ac:dyDescent="0.25">
      <c r="A7924" s="62">
        <v>41116126</v>
      </c>
      <c r="B7924" s="63" t="s">
        <v>14407</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13788</v>
      </c>
    </row>
    <row r="7929" spans="1:2" x14ac:dyDescent="0.25">
      <c r="A7929" s="62">
        <v>41116131</v>
      </c>
      <c r="B7929" s="63" t="s">
        <v>15732</v>
      </c>
    </row>
    <row r="7930" spans="1:2" x14ac:dyDescent="0.25">
      <c r="A7930" s="62">
        <v>41116132</v>
      </c>
      <c r="B7930" s="63" t="s">
        <v>3929</v>
      </c>
    </row>
    <row r="7931" spans="1:2" x14ac:dyDescent="0.25">
      <c r="A7931" s="62">
        <v>41116133</v>
      </c>
      <c r="B7931" s="63" t="s">
        <v>14394</v>
      </c>
    </row>
    <row r="7932" spans="1:2" x14ac:dyDescent="0.25">
      <c r="A7932" s="62">
        <v>41116134</v>
      </c>
      <c r="B7932" s="63" t="s">
        <v>1176</v>
      </c>
    </row>
    <row r="7933" spans="1:2" x14ac:dyDescent="0.25">
      <c r="A7933" s="62">
        <v>41116135</v>
      </c>
      <c r="B7933" s="63" t="s">
        <v>4642</v>
      </c>
    </row>
    <row r="7934" spans="1:2" x14ac:dyDescent="0.25">
      <c r="A7934" s="62">
        <v>41116136</v>
      </c>
      <c r="B7934" s="63" t="s">
        <v>5393</v>
      </c>
    </row>
    <row r="7935" spans="1:2" x14ac:dyDescent="0.25">
      <c r="A7935" s="62">
        <v>41116137</v>
      </c>
      <c r="B7935" s="63" t="s">
        <v>10383</v>
      </c>
    </row>
    <row r="7936" spans="1:2" x14ac:dyDescent="0.25">
      <c r="A7936" s="62">
        <v>41116138</v>
      </c>
      <c r="B7936" s="63" t="s">
        <v>11884</v>
      </c>
    </row>
    <row r="7937" spans="1:2" x14ac:dyDescent="0.25">
      <c r="A7937" s="62">
        <v>41116139</v>
      </c>
      <c r="B7937" s="63" t="s">
        <v>2883</v>
      </c>
    </row>
    <row r="7938" spans="1:2" x14ac:dyDescent="0.25">
      <c r="A7938" s="62">
        <v>41116140</v>
      </c>
      <c r="B7938" s="63" t="s">
        <v>15018</v>
      </c>
    </row>
    <row r="7939" spans="1:2" x14ac:dyDescent="0.25">
      <c r="A7939" s="62">
        <v>41116141</v>
      </c>
      <c r="B7939" s="63" t="s">
        <v>12147</v>
      </c>
    </row>
    <row r="7940" spans="1:2" x14ac:dyDescent="0.25">
      <c r="A7940" s="62">
        <v>41116142</v>
      </c>
      <c r="B7940" s="63" t="s">
        <v>3816</v>
      </c>
    </row>
    <row r="7941" spans="1:2" x14ac:dyDescent="0.25">
      <c r="A7941" s="62">
        <v>41116143</v>
      </c>
      <c r="B7941" s="63" t="s">
        <v>3632</v>
      </c>
    </row>
    <row r="7942" spans="1:2" x14ac:dyDescent="0.25">
      <c r="A7942" s="62">
        <v>41116144</v>
      </c>
      <c r="B7942" s="63" t="s">
        <v>15083</v>
      </c>
    </row>
    <row r="7943" spans="1:2" x14ac:dyDescent="0.25">
      <c r="A7943" s="62">
        <v>41116145</v>
      </c>
      <c r="B7943" s="63" t="s">
        <v>9714</v>
      </c>
    </row>
    <row r="7944" spans="1:2" x14ac:dyDescent="0.25">
      <c r="A7944" s="62">
        <v>41116146</v>
      </c>
      <c r="B7944" s="63" t="s">
        <v>190</v>
      </c>
    </row>
    <row r="7945" spans="1:2" x14ac:dyDescent="0.25">
      <c r="A7945" s="62">
        <v>41116147</v>
      </c>
      <c r="B7945" s="63" t="s">
        <v>3594</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6784</v>
      </c>
    </row>
    <row r="7955" spans="1:2" x14ac:dyDescent="0.25">
      <c r="A7955" s="62">
        <v>41121502</v>
      </c>
      <c r="B7955" s="63" t="s">
        <v>3468</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5371</v>
      </c>
    </row>
    <row r="7963" spans="1:2" x14ac:dyDescent="0.25">
      <c r="A7963" s="62">
        <v>41121510</v>
      </c>
      <c r="B7963" s="63" t="s">
        <v>14190</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9547</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15739</v>
      </c>
    </row>
    <row r="7978" spans="1:2" x14ac:dyDescent="0.25">
      <c r="A7978" s="62">
        <v>41121609</v>
      </c>
      <c r="B7978" s="63" t="s">
        <v>10663</v>
      </c>
    </row>
    <row r="7979" spans="1:2" x14ac:dyDescent="0.25">
      <c r="A7979" s="62">
        <v>41121701</v>
      </c>
      <c r="B7979" s="63" t="s">
        <v>3852</v>
      </c>
    </row>
    <row r="7980" spans="1:2" x14ac:dyDescent="0.25">
      <c r="A7980" s="62">
        <v>41121702</v>
      </c>
      <c r="B7980" s="63" t="s">
        <v>7667</v>
      </c>
    </row>
    <row r="7981" spans="1:2" x14ac:dyDescent="0.25">
      <c r="A7981" s="62">
        <v>41121703</v>
      </c>
      <c r="B7981" s="63" t="s">
        <v>10678</v>
      </c>
    </row>
    <row r="7982" spans="1:2" x14ac:dyDescent="0.25">
      <c r="A7982" s="62">
        <v>41121704</v>
      </c>
      <c r="B7982" s="63" t="s">
        <v>8020</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8254</v>
      </c>
    </row>
    <row r="7989" spans="1:2" x14ac:dyDescent="0.25">
      <c r="A7989" s="62">
        <v>41121711</v>
      </c>
      <c r="B7989" s="63" t="s">
        <v>1734</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2324</v>
      </c>
    </row>
    <row r="7995" spans="1:2" x14ac:dyDescent="0.25">
      <c r="A7995" s="62">
        <v>41121806</v>
      </c>
      <c r="B7995" s="63" t="s">
        <v>3763</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9721</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15031</v>
      </c>
    </row>
    <row r="8021" spans="1:2" x14ac:dyDescent="0.25">
      <c r="A8021" s="62">
        <v>41122203</v>
      </c>
      <c r="B8021" s="63" t="s">
        <v>10458</v>
      </c>
    </row>
    <row r="8022" spans="1:2" x14ac:dyDescent="0.25">
      <c r="A8022" s="62">
        <v>41122301</v>
      </c>
      <c r="B8022" s="63" t="s">
        <v>5931</v>
      </c>
    </row>
    <row r="8023" spans="1:2" x14ac:dyDescent="0.25">
      <c r="A8023" s="62">
        <v>41122401</v>
      </c>
      <c r="B8023" s="63" t="s">
        <v>248</v>
      </c>
    </row>
    <row r="8024" spans="1:2" x14ac:dyDescent="0.25">
      <c r="A8024" s="62">
        <v>41122402</v>
      </c>
      <c r="B8024" s="63" t="s">
        <v>3622</v>
      </c>
    </row>
    <row r="8025" spans="1:2" x14ac:dyDescent="0.25">
      <c r="A8025" s="62">
        <v>41122403</v>
      </c>
      <c r="B8025" s="63" t="s">
        <v>14663</v>
      </c>
    </row>
    <row r="8026" spans="1:2" x14ac:dyDescent="0.25">
      <c r="A8026" s="62">
        <v>41122404</v>
      </c>
      <c r="B8026" s="63" t="s">
        <v>14614</v>
      </c>
    </row>
    <row r="8027" spans="1:2" x14ac:dyDescent="0.25">
      <c r="A8027" s="62">
        <v>41122405</v>
      </c>
      <c r="B8027" s="63" t="s">
        <v>10830</v>
      </c>
    </row>
    <row r="8028" spans="1:2" x14ac:dyDescent="0.25">
      <c r="A8028" s="62">
        <v>41122406</v>
      </c>
      <c r="B8028" s="63" t="s">
        <v>4721</v>
      </c>
    </row>
    <row r="8029" spans="1:2" x14ac:dyDescent="0.25">
      <c r="A8029" s="62">
        <v>41122407</v>
      </c>
      <c r="B8029" s="63" t="s">
        <v>15368</v>
      </c>
    </row>
    <row r="8030" spans="1:2" x14ac:dyDescent="0.25">
      <c r="A8030" s="62">
        <v>41122408</v>
      </c>
      <c r="B8030" s="63" t="s">
        <v>3552</v>
      </c>
    </row>
    <row r="8031" spans="1:2" x14ac:dyDescent="0.25">
      <c r="A8031" s="62">
        <v>41122409</v>
      </c>
      <c r="B8031" s="63" t="s">
        <v>10343</v>
      </c>
    </row>
    <row r="8032" spans="1:2" x14ac:dyDescent="0.25">
      <c r="A8032" s="62">
        <v>41122410</v>
      </c>
      <c r="B8032" s="63" t="s">
        <v>14507</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8720</v>
      </c>
    </row>
    <row r="8037" spans="1:2" x14ac:dyDescent="0.25">
      <c r="A8037" s="62">
        <v>41122502</v>
      </c>
      <c r="B8037" s="63" t="s">
        <v>3948</v>
      </c>
    </row>
    <row r="8038" spans="1:2" x14ac:dyDescent="0.25">
      <c r="A8038" s="62">
        <v>41122503</v>
      </c>
      <c r="B8038" s="63" t="s">
        <v>14354</v>
      </c>
    </row>
    <row r="8039" spans="1:2" x14ac:dyDescent="0.25">
      <c r="A8039" s="62">
        <v>41122601</v>
      </c>
      <c r="B8039" s="63" t="s">
        <v>5762</v>
      </c>
    </row>
    <row r="8040" spans="1:2" x14ac:dyDescent="0.25">
      <c r="A8040" s="62">
        <v>41122602</v>
      </c>
      <c r="B8040" s="63" t="s">
        <v>15858</v>
      </c>
    </row>
    <row r="8041" spans="1:2" x14ac:dyDescent="0.25">
      <c r="A8041" s="62">
        <v>41122603</v>
      </c>
      <c r="B8041" s="63" t="s">
        <v>2562</v>
      </c>
    </row>
    <row r="8042" spans="1:2" x14ac:dyDescent="0.25">
      <c r="A8042" s="62">
        <v>41122604</v>
      </c>
      <c r="B8042" s="63" t="s">
        <v>8669</v>
      </c>
    </row>
    <row r="8043" spans="1:2" x14ac:dyDescent="0.25">
      <c r="A8043" s="62">
        <v>41122605</v>
      </c>
      <c r="B8043" s="63" t="s">
        <v>14092</v>
      </c>
    </row>
    <row r="8044" spans="1:2" x14ac:dyDescent="0.25">
      <c r="A8044" s="62">
        <v>41122606</v>
      </c>
      <c r="B8044" s="63" t="s">
        <v>4444</v>
      </c>
    </row>
    <row r="8045" spans="1:2" x14ac:dyDescent="0.25">
      <c r="A8045" s="62">
        <v>41122701</v>
      </c>
      <c r="B8045" s="63" t="s">
        <v>8533</v>
      </c>
    </row>
    <row r="8046" spans="1:2" x14ac:dyDescent="0.25">
      <c r="A8046" s="62">
        <v>41122702</v>
      </c>
      <c r="B8046" s="63" t="s">
        <v>13643</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9803</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6210</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3978</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5382</v>
      </c>
    </row>
    <row r="8107" spans="1:2" x14ac:dyDescent="0.25">
      <c r="A8107" s="62">
        <v>42131510</v>
      </c>
      <c r="B8107" s="63" t="s">
        <v>4680</v>
      </c>
    </row>
    <row r="8108" spans="1:2" x14ac:dyDescent="0.25">
      <c r="A8108" s="62">
        <v>42131601</v>
      </c>
      <c r="B8108" s="63" t="s">
        <v>7236</v>
      </c>
    </row>
    <row r="8109" spans="1:2" x14ac:dyDescent="0.25">
      <c r="A8109" s="62">
        <v>42131602</v>
      </c>
      <c r="B8109" s="63" t="s">
        <v>13504</v>
      </c>
    </row>
    <row r="8110" spans="1:2" x14ac:dyDescent="0.25">
      <c r="A8110" s="62">
        <v>42131603</v>
      </c>
      <c r="B8110" s="63" t="s">
        <v>16147</v>
      </c>
    </row>
    <row r="8111" spans="1:2" x14ac:dyDescent="0.25">
      <c r="A8111" s="62">
        <v>42131604</v>
      </c>
      <c r="B8111" s="63" t="s">
        <v>2993</v>
      </c>
    </row>
    <row r="8112" spans="1:2" x14ac:dyDescent="0.25">
      <c r="A8112" s="62">
        <v>42131605</v>
      </c>
      <c r="B8112" s="63" t="s">
        <v>18560</v>
      </c>
    </row>
    <row r="8113" spans="1:2" x14ac:dyDescent="0.25">
      <c r="A8113" s="62">
        <v>42131606</v>
      </c>
      <c r="B8113" s="63" t="s">
        <v>5520</v>
      </c>
    </row>
    <row r="8114" spans="1:2" x14ac:dyDescent="0.25">
      <c r="A8114" s="62">
        <v>42131607</v>
      </c>
      <c r="B8114" s="63" t="s">
        <v>11088</v>
      </c>
    </row>
    <row r="8115" spans="1:2" x14ac:dyDescent="0.25">
      <c r="A8115" s="62">
        <v>42131608</v>
      </c>
      <c r="B8115" s="63" t="s">
        <v>4814</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6950</v>
      </c>
    </row>
    <row r="8123" spans="1:2" x14ac:dyDescent="0.25">
      <c r="A8123" s="62">
        <v>42131703</v>
      </c>
      <c r="B8123" s="63" t="s">
        <v>2280</v>
      </c>
    </row>
    <row r="8124" spans="1:2" x14ac:dyDescent="0.25">
      <c r="A8124" s="62">
        <v>42131704</v>
      </c>
      <c r="B8124" s="63" t="s">
        <v>12832</v>
      </c>
    </row>
    <row r="8125" spans="1:2" x14ac:dyDescent="0.25">
      <c r="A8125" s="62">
        <v>42131705</v>
      </c>
      <c r="B8125" s="63" t="s">
        <v>4284</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3476</v>
      </c>
    </row>
    <row r="8134" spans="1:2" x14ac:dyDescent="0.25">
      <c r="A8134" s="62">
        <v>42132107</v>
      </c>
      <c r="B8134" s="63" t="s">
        <v>15073</v>
      </c>
    </row>
    <row r="8135" spans="1:2" x14ac:dyDescent="0.25">
      <c r="A8135" s="62">
        <v>42132108</v>
      </c>
      <c r="B8135" s="63" t="s">
        <v>2406</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543</v>
      </c>
    </row>
    <row r="8145" spans="1:2" x14ac:dyDescent="0.25">
      <c r="A8145" s="62">
        <v>42141601</v>
      </c>
      <c r="B8145" s="63" t="s">
        <v>5776</v>
      </c>
    </row>
    <row r="8146" spans="1:2" x14ac:dyDescent="0.25">
      <c r="A8146" s="62">
        <v>42141602</v>
      </c>
      <c r="B8146" s="63" t="s">
        <v>2816</v>
      </c>
    </row>
    <row r="8147" spans="1:2" x14ac:dyDescent="0.25">
      <c r="A8147" s="62">
        <v>42141603</v>
      </c>
      <c r="B8147" s="63" t="s">
        <v>8202</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3013</v>
      </c>
    </row>
    <row r="8152" spans="1:2" x14ac:dyDescent="0.25">
      <c r="A8152" s="62">
        <v>42141701</v>
      </c>
      <c r="B8152" s="63" t="s">
        <v>13397</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3773</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10462</v>
      </c>
    </row>
    <row r="8167" spans="1:2" x14ac:dyDescent="0.25">
      <c r="A8167" s="62">
        <v>42141902</v>
      </c>
      <c r="B8167" s="63" t="s">
        <v>7788</v>
      </c>
    </row>
    <row r="8168" spans="1:2" x14ac:dyDescent="0.25">
      <c r="A8168" s="62">
        <v>42141903</v>
      </c>
      <c r="B8168" s="63" t="s">
        <v>13354</v>
      </c>
    </row>
    <row r="8169" spans="1:2" x14ac:dyDescent="0.25">
      <c r="A8169" s="62">
        <v>42141904</v>
      </c>
      <c r="B8169" s="63" t="s">
        <v>13556</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3727</v>
      </c>
    </row>
    <row r="8179" spans="1:2" x14ac:dyDescent="0.25">
      <c r="A8179" s="62">
        <v>42142102</v>
      </c>
      <c r="B8179" s="63" t="s">
        <v>2727</v>
      </c>
    </row>
    <row r="8180" spans="1:2" x14ac:dyDescent="0.25">
      <c r="A8180" s="62">
        <v>42142103</v>
      </c>
      <c r="B8180" s="63" t="s">
        <v>12249</v>
      </c>
    </row>
    <row r="8181" spans="1:2" x14ac:dyDescent="0.25">
      <c r="A8181" s="62">
        <v>42142104</v>
      </c>
      <c r="B8181" s="63" t="s">
        <v>8229</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4931</v>
      </c>
    </row>
    <row r="8189" spans="1:2" x14ac:dyDescent="0.25">
      <c r="A8189" s="62">
        <v>42142112</v>
      </c>
      <c r="B8189" s="63" t="s">
        <v>6981</v>
      </c>
    </row>
    <row r="8190" spans="1:2" x14ac:dyDescent="0.25">
      <c r="A8190" s="62">
        <v>42142113</v>
      </c>
      <c r="B8190" s="63" t="s">
        <v>10720</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5583</v>
      </c>
    </row>
    <row r="8195" spans="1:2" x14ac:dyDescent="0.25">
      <c r="A8195" s="62">
        <v>42142203</v>
      </c>
      <c r="B8195" s="63" t="s">
        <v>14486</v>
      </c>
    </row>
    <row r="8196" spans="1:2" x14ac:dyDescent="0.25">
      <c r="A8196" s="62">
        <v>42142204</v>
      </c>
      <c r="B8196" s="63" t="s">
        <v>6747</v>
      </c>
    </row>
    <row r="8197" spans="1:2" x14ac:dyDescent="0.25">
      <c r="A8197" s="62">
        <v>42142301</v>
      </c>
      <c r="B8197" s="63" t="s">
        <v>3081</v>
      </c>
    </row>
    <row r="8198" spans="1:2" x14ac:dyDescent="0.25">
      <c r="A8198" s="62">
        <v>42142302</v>
      </c>
      <c r="B8198" s="63" t="s">
        <v>17957</v>
      </c>
    </row>
    <row r="8199" spans="1:2" x14ac:dyDescent="0.25">
      <c r="A8199" s="62">
        <v>42142303</v>
      </c>
      <c r="B8199" s="63" t="s">
        <v>13665</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8054</v>
      </c>
    </row>
    <row r="8205" spans="1:2" x14ac:dyDescent="0.25">
      <c r="A8205" s="62">
        <v>42142406</v>
      </c>
      <c r="B8205" s="63" t="s">
        <v>5334</v>
      </c>
    </row>
    <row r="8206" spans="1:2" x14ac:dyDescent="0.25">
      <c r="A8206" s="62">
        <v>42142407</v>
      </c>
      <c r="B8206" s="63" t="s">
        <v>16331</v>
      </c>
    </row>
    <row r="8207" spans="1:2" x14ac:dyDescent="0.25">
      <c r="A8207" s="62">
        <v>42142501</v>
      </c>
      <c r="B8207" s="63" t="s">
        <v>14542</v>
      </c>
    </row>
    <row r="8208" spans="1:2" x14ac:dyDescent="0.25">
      <c r="A8208" s="62">
        <v>42142502</v>
      </c>
      <c r="B8208" s="63" t="s">
        <v>10872</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3284</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16220</v>
      </c>
    </row>
    <row r="8234" spans="1:2" x14ac:dyDescent="0.25">
      <c r="A8234" s="62">
        <v>42142529</v>
      </c>
      <c r="B8234" s="63" t="s">
        <v>5276</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9538</v>
      </c>
    </row>
    <row r="8246" spans="1:2" x14ac:dyDescent="0.25">
      <c r="A8246" s="62">
        <v>42142609</v>
      </c>
      <c r="B8246" s="63" t="s">
        <v>7991</v>
      </c>
    </row>
    <row r="8247" spans="1:2" x14ac:dyDescent="0.25">
      <c r="A8247" s="62">
        <v>42142610</v>
      </c>
      <c r="B8247" s="63" t="s">
        <v>2578</v>
      </c>
    </row>
    <row r="8248" spans="1:2" x14ac:dyDescent="0.25">
      <c r="A8248" s="62">
        <v>42142611</v>
      </c>
      <c r="B8248" s="63" t="s">
        <v>8312</v>
      </c>
    </row>
    <row r="8249" spans="1:2" x14ac:dyDescent="0.25">
      <c r="A8249" s="62">
        <v>42142612</v>
      </c>
      <c r="B8249" s="63" t="s">
        <v>12641</v>
      </c>
    </row>
    <row r="8250" spans="1:2" x14ac:dyDescent="0.25">
      <c r="A8250" s="62">
        <v>42142613</v>
      </c>
      <c r="B8250" s="63" t="s">
        <v>4056</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6506</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5455</v>
      </c>
    </row>
    <row r="8273" spans="1:2" x14ac:dyDescent="0.25">
      <c r="A8273" s="62">
        <v>42142802</v>
      </c>
      <c r="B8273" s="63" t="s">
        <v>4920</v>
      </c>
    </row>
    <row r="8274" spans="1:2" x14ac:dyDescent="0.25">
      <c r="A8274" s="62">
        <v>42142901</v>
      </c>
      <c r="B8274" s="63" t="s">
        <v>7501</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5599</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14330</v>
      </c>
    </row>
    <row r="8286" spans="1:2" x14ac:dyDescent="0.25">
      <c r="A8286" s="62">
        <v>42142913</v>
      </c>
      <c r="B8286" s="63" t="s">
        <v>3781</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14969</v>
      </c>
    </row>
    <row r="8294" spans="1:2" x14ac:dyDescent="0.25">
      <c r="A8294" s="62">
        <v>42143202</v>
      </c>
      <c r="B8294" s="63" t="s">
        <v>3974</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10069</v>
      </c>
    </row>
    <row r="8301" spans="1:2" x14ac:dyDescent="0.25">
      <c r="A8301" s="62">
        <v>42143505</v>
      </c>
      <c r="B8301" s="63" t="s">
        <v>11234</v>
      </c>
    </row>
    <row r="8302" spans="1:2" x14ac:dyDescent="0.25">
      <c r="A8302" s="62">
        <v>42143506</v>
      </c>
      <c r="B8302" s="63" t="s">
        <v>3587</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14717</v>
      </c>
    </row>
    <row r="8307" spans="1:2" x14ac:dyDescent="0.25">
      <c r="A8307" s="62">
        <v>42143511</v>
      </c>
      <c r="B8307" s="63" t="s">
        <v>3543</v>
      </c>
    </row>
    <row r="8308" spans="1:2" x14ac:dyDescent="0.25">
      <c r="A8308" s="62">
        <v>42143512</v>
      </c>
      <c r="B8308" s="63" t="s">
        <v>18754</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13911</v>
      </c>
    </row>
    <row r="8313" spans="1:2" x14ac:dyDescent="0.25">
      <c r="A8313" s="62">
        <v>42143604</v>
      </c>
      <c r="B8313" s="63" t="s">
        <v>13103</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10092</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8772</v>
      </c>
    </row>
    <row r="8329" spans="1:2" x14ac:dyDescent="0.25">
      <c r="A8329" s="62">
        <v>42151605</v>
      </c>
      <c r="B8329" s="63" t="s">
        <v>13891</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15125</v>
      </c>
    </row>
    <row r="8384" spans="1:2" x14ac:dyDescent="0.25">
      <c r="A8384" s="62">
        <v>42151661</v>
      </c>
      <c r="B8384" s="63" t="s">
        <v>10324</v>
      </c>
    </row>
    <row r="8385" spans="1:2" x14ac:dyDescent="0.25">
      <c r="A8385" s="62">
        <v>42151662</v>
      </c>
      <c r="B8385" s="63" t="s">
        <v>10763</v>
      </c>
    </row>
    <row r="8386" spans="1:2" x14ac:dyDescent="0.25">
      <c r="A8386" s="62">
        <v>42151663</v>
      </c>
      <c r="B8386" s="63" t="s">
        <v>13639</v>
      </c>
    </row>
    <row r="8387" spans="1:2" x14ac:dyDescent="0.25">
      <c r="A8387" s="62">
        <v>42151664</v>
      </c>
      <c r="B8387" s="63" t="s">
        <v>3824</v>
      </c>
    </row>
    <row r="8388" spans="1:2" x14ac:dyDescent="0.25">
      <c r="A8388" s="62">
        <v>42151665</v>
      </c>
      <c r="B8388" s="63" t="s">
        <v>5183</v>
      </c>
    </row>
    <row r="8389" spans="1:2" x14ac:dyDescent="0.25">
      <c r="A8389" s="62">
        <v>42151666</v>
      </c>
      <c r="B8389" s="63" t="s">
        <v>11826</v>
      </c>
    </row>
    <row r="8390" spans="1:2" x14ac:dyDescent="0.25">
      <c r="A8390" s="62">
        <v>42151667</v>
      </c>
      <c r="B8390" s="63" t="s">
        <v>6748</v>
      </c>
    </row>
    <row r="8391" spans="1:2" x14ac:dyDescent="0.25">
      <c r="A8391" s="62">
        <v>42151668</v>
      </c>
      <c r="B8391" s="63" t="s">
        <v>5401</v>
      </c>
    </row>
    <row r="8392" spans="1:2" x14ac:dyDescent="0.25">
      <c r="A8392" s="62">
        <v>42151669</v>
      </c>
      <c r="B8392" s="63" t="s">
        <v>9410</v>
      </c>
    </row>
    <row r="8393" spans="1:2" x14ac:dyDescent="0.25">
      <c r="A8393" s="62">
        <v>42151670</v>
      </c>
      <c r="B8393" s="63" t="s">
        <v>14448</v>
      </c>
    </row>
    <row r="8394" spans="1:2" x14ac:dyDescent="0.25">
      <c r="A8394" s="62">
        <v>42151671</v>
      </c>
      <c r="B8394" s="63" t="s">
        <v>9910</v>
      </c>
    </row>
    <row r="8395" spans="1:2" x14ac:dyDescent="0.25">
      <c r="A8395" s="62">
        <v>42151672</v>
      </c>
      <c r="B8395" s="63" t="s">
        <v>2898</v>
      </c>
    </row>
    <row r="8396" spans="1:2" x14ac:dyDescent="0.25">
      <c r="A8396" s="62">
        <v>42151673</v>
      </c>
      <c r="B8396" s="63" t="s">
        <v>11312</v>
      </c>
    </row>
    <row r="8397" spans="1:2" x14ac:dyDescent="0.25">
      <c r="A8397" s="62">
        <v>42151674</v>
      </c>
      <c r="B8397" s="63" t="s">
        <v>15985</v>
      </c>
    </row>
    <row r="8398" spans="1:2" x14ac:dyDescent="0.25">
      <c r="A8398" s="62">
        <v>42151675</v>
      </c>
      <c r="B8398" s="63" t="s">
        <v>4307</v>
      </c>
    </row>
    <row r="8399" spans="1:2" x14ac:dyDescent="0.25">
      <c r="A8399" s="62">
        <v>42151676</v>
      </c>
      <c r="B8399" s="63" t="s">
        <v>13964</v>
      </c>
    </row>
    <row r="8400" spans="1:2" x14ac:dyDescent="0.25">
      <c r="A8400" s="62">
        <v>42151677</v>
      </c>
      <c r="B8400" s="63" t="s">
        <v>8732</v>
      </c>
    </row>
    <row r="8401" spans="1:2" x14ac:dyDescent="0.25">
      <c r="A8401" s="62">
        <v>42151678</v>
      </c>
      <c r="B8401" s="63" t="s">
        <v>3642</v>
      </c>
    </row>
    <row r="8402" spans="1:2" x14ac:dyDescent="0.25">
      <c r="A8402" s="62">
        <v>42151679</v>
      </c>
      <c r="B8402" s="63" t="s">
        <v>11202</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10560</v>
      </c>
    </row>
    <row r="8431" spans="1:2" x14ac:dyDescent="0.25">
      <c r="A8431" s="62">
        <v>42151906</v>
      </c>
      <c r="B8431" s="63" t="s">
        <v>5082</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13974</v>
      </c>
    </row>
    <row r="8445" spans="1:2" x14ac:dyDescent="0.25">
      <c r="A8445" s="62">
        <v>42152008</v>
      </c>
      <c r="B8445" s="63" t="s">
        <v>10019</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13492</v>
      </c>
    </row>
    <row r="8457" spans="1:2" x14ac:dyDescent="0.25">
      <c r="A8457" s="62">
        <v>42152106</v>
      </c>
      <c r="B8457" s="63" t="s">
        <v>3788</v>
      </c>
    </row>
    <row r="8458" spans="1:2" x14ac:dyDescent="0.25">
      <c r="A8458" s="62">
        <v>42152107</v>
      </c>
      <c r="B8458" s="63" t="s">
        <v>7495</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14506</v>
      </c>
    </row>
    <row r="8464" spans="1:2" x14ac:dyDescent="0.25">
      <c r="A8464" s="62">
        <v>42152113</v>
      </c>
      <c r="B8464" s="63" t="s">
        <v>10762</v>
      </c>
    </row>
    <row r="8465" spans="1:2" x14ac:dyDescent="0.25">
      <c r="A8465" s="62">
        <v>42152114</v>
      </c>
      <c r="B8465" s="63" t="s">
        <v>2723</v>
      </c>
    </row>
    <row r="8466" spans="1:2" x14ac:dyDescent="0.25">
      <c r="A8466" s="62">
        <v>42152115</v>
      </c>
      <c r="B8466" s="63" t="s">
        <v>15076</v>
      </c>
    </row>
    <row r="8467" spans="1:2" x14ac:dyDescent="0.25">
      <c r="A8467" s="62">
        <v>42152201</v>
      </c>
      <c r="B8467" s="63" t="s">
        <v>16038</v>
      </c>
    </row>
    <row r="8468" spans="1:2" x14ac:dyDescent="0.25">
      <c r="A8468" s="62">
        <v>42152202</v>
      </c>
      <c r="B8468" s="63" t="s">
        <v>5592</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7737</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2687</v>
      </c>
    </row>
    <row r="8499" spans="1:2" x14ac:dyDescent="0.25">
      <c r="A8499" s="62">
        <v>42152402</v>
      </c>
      <c r="B8499" s="63" t="s">
        <v>5939</v>
      </c>
    </row>
    <row r="8500" spans="1:2" x14ac:dyDescent="0.25">
      <c r="A8500" s="62">
        <v>42152403</v>
      </c>
      <c r="B8500" s="63" t="s">
        <v>18450</v>
      </c>
    </row>
    <row r="8501" spans="1:2" x14ac:dyDescent="0.25">
      <c r="A8501" s="62">
        <v>42152404</v>
      </c>
      <c r="B8501" s="63" t="s">
        <v>10006</v>
      </c>
    </row>
    <row r="8502" spans="1:2" x14ac:dyDescent="0.25">
      <c r="A8502" s="62">
        <v>42152405</v>
      </c>
      <c r="B8502" s="63" t="s">
        <v>8144</v>
      </c>
    </row>
    <row r="8503" spans="1:2" x14ac:dyDescent="0.25">
      <c r="A8503" s="62">
        <v>42152406</v>
      </c>
      <c r="B8503" s="63" t="s">
        <v>2038</v>
      </c>
    </row>
    <row r="8504" spans="1:2" x14ac:dyDescent="0.25">
      <c r="A8504" s="62">
        <v>42152407</v>
      </c>
      <c r="B8504" s="63" t="s">
        <v>14671</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4526</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3040</v>
      </c>
    </row>
    <row r="8521" spans="1:2" x14ac:dyDescent="0.25">
      <c r="A8521" s="62">
        <v>42152424</v>
      </c>
      <c r="B8521" s="63" t="s">
        <v>13168</v>
      </c>
    </row>
    <row r="8522" spans="1:2" x14ac:dyDescent="0.25">
      <c r="A8522" s="62">
        <v>42152425</v>
      </c>
      <c r="B8522" s="63" t="s">
        <v>3984</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2286</v>
      </c>
    </row>
    <row r="8527" spans="1:2" x14ac:dyDescent="0.25">
      <c r="A8527" s="62">
        <v>42152430</v>
      </c>
      <c r="B8527" s="63" t="s">
        <v>5851</v>
      </c>
    </row>
    <row r="8528" spans="1:2" x14ac:dyDescent="0.25">
      <c r="A8528" s="62">
        <v>42152431</v>
      </c>
      <c r="B8528" s="63" t="s">
        <v>2699</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4994</v>
      </c>
    </row>
    <row r="8534" spans="1:2" x14ac:dyDescent="0.25">
      <c r="A8534" s="62">
        <v>42152437</v>
      </c>
      <c r="B8534" s="63" t="s">
        <v>13562</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15451</v>
      </c>
    </row>
    <row r="8543" spans="1:2" x14ac:dyDescent="0.25">
      <c r="A8543" s="62">
        <v>42152446</v>
      </c>
      <c r="B8543" s="63" t="s">
        <v>14211</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3332</v>
      </c>
    </row>
    <row r="8548" spans="1:2" x14ac:dyDescent="0.25">
      <c r="A8548" s="62">
        <v>42152452</v>
      </c>
      <c r="B8548" s="63" t="s">
        <v>5843</v>
      </c>
    </row>
    <row r="8549" spans="1:2" x14ac:dyDescent="0.25">
      <c r="A8549" s="62">
        <v>42152453</v>
      </c>
      <c r="B8549" s="63" t="s">
        <v>14054</v>
      </c>
    </row>
    <row r="8550" spans="1:2" x14ac:dyDescent="0.25">
      <c r="A8550" s="62">
        <v>42152454</v>
      </c>
      <c r="B8550" s="63" t="s">
        <v>15439</v>
      </c>
    </row>
    <row r="8551" spans="1:2" x14ac:dyDescent="0.25">
      <c r="A8551" s="62">
        <v>42152455</v>
      </c>
      <c r="B8551" s="63" t="s">
        <v>13740</v>
      </c>
    </row>
    <row r="8552" spans="1:2" x14ac:dyDescent="0.25">
      <c r="A8552" s="62">
        <v>42152456</v>
      </c>
      <c r="B8552" s="63" t="s">
        <v>16384</v>
      </c>
    </row>
    <row r="8553" spans="1:2" x14ac:dyDescent="0.25">
      <c r="A8553" s="62">
        <v>42152457</v>
      </c>
      <c r="B8553" s="63" t="s">
        <v>15381</v>
      </c>
    </row>
    <row r="8554" spans="1:2" x14ac:dyDescent="0.25">
      <c r="A8554" s="62">
        <v>42152458</v>
      </c>
      <c r="B8554" s="63" t="s">
        <v>11866</v>
      </c>
    </row>
    <row r="8555" spans="1:2" x14ac:dyDescent="0.25">
      <c r="A8555" s="62">
        <v>42152459</v>
      </c>
      <c r="B8555" s="63" t="s">
        <v>2334</v>
      </c>
    </row>
    <row r="8556" spans="1:2" x14ac:dyDescent="0.25">
      <c r="A8556" s="62">
        <v>42152460</v>
      </c>
      <c r="B8556" s="63" t="s">
        <v>8919</v>
      </c>
    </row>
    <row r="8557" spans="1:2" x14ac:dyDescent="0.25">
      <c r="A8557" s="62">
        <v>42152461</v>
      </c>
      <c r="B8557" s="63" t="s">
        <v>15711</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8361</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10322</v>
      </c>
    </row>
    <row r="8595" spans="1:2" x14ac:dyDescent="0.25">
      <c r="A8595" s="62">
        <v>42152707</v>
      </c>
      <c r="B8595" s="63" t="s">
        <v>2600</v>
      </c>
    </row>
    <row r="8596" spans="1:2" x14ac:dyDescent="0.25">
      <c r="A8596" s="62">
        <v>42152708</v>
      </c>
      <c r="B8596" s="63" t="s">
        <v>5089</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16665</v>
      </c>
    </row>
    <row r="8602" spans="1:2" x14ac:dyDescent="0.25">
      <c r="A8602" s="62">
        <v>42152714</v>
      </c>
      <c r="B8602" s="63" t="s">
        <v>7269</v>
      </c>
    </row>
    <row r="8603" spans="1:2" x14ac:dyDescent="0.25">
      <c r="A8603" s="62">
        <v>42152715</v>
      </c>
      <c r="B8603" s="63" t="s">
        <v>15398</v>
      </c>
    </row>
    <row r="8604" spans="1:2" x14ac:dyDescent="0.25">
      <c r="A8604" s="62">
        <v>42152716</v>
      </c>
      <c r="B8604" s="63" t="s">
        <v>2325</v>
      </c>
    </row>
    <row r="8605" spans="1:2" x14ac:dyDescent="0.25">
      <c r="A8605" s="62">
        <v>42152801</v>
      </c>
      <c r="B8605" s="63" t="s">
        <v>17077</v>
      </c>
    </row>
    <row r="8606" spans="1:2" x14ac:dyDescent="0.25">
      <c r="A8606" s="62">
        <v>42152802</v>
      </c>
      <c r="B8606" s="63" t="s">
        <v>12010</v>
      </c>
    </row>
    <row r="8607" spans="1:2" x14ac:dyDescent="0.25">
      <c r="A8607" s="62">
        <v>42152803</v>
      </c>
      <c r="B8607" s="63" t="s">
        <v>4482</v>
      </c>
    </row>
    <row r="8608" spans="1:2" x14ac:dyDescent="0.25">
      <c r="A8608" s="62">
        <v>42152804</v>
      </c>
      <c r="B8608" s="63" t="s">
        <v>10848</v>
      </c>
    </row>
    <row r="8609" spans="1:2" x14ac:dyDescent="0.25">
      <c r="A8609" s="62">
        <v>42152805</v>
      </c>
      <c r="B8609" s="63" t="s">
        <v>4846</v>
      </c>
    </row>
    <row r="8610" spans="1:2" x14ac:dyDescent="0.25">
      <c r="A8610" s="62">
        <v>42152806</v>
      </c>
      <c r="B8610" s="63" t="s">
        <v>5465</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14873</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3595</v>
      </c>
    </row>
    <row r="8621" spans="1:2" x14ac:dyDescent="0.25">
      <c r="A8621" s="62">
        <v>42161507</v>
      </c>
      <c r="B8621" s="63" t="s">
        <v>15269</v>
      </c>
    </row>
    <row r="8622" spans="1:2" x14ac:dyDescent="0.25">
      <c r="A8622" s="62">
        <v>42161508</v>
      </c>
      <c r="B8622" s="63" t="s">
        <v>11798</v>
      </c>
    </row>
    <row r="8623" spans="1:2" x14ac:dyDescent="0.25">
      <c r="A8623" s="62">
        <v>42161509</v>
      </c>
      <c r="B8623" s="63" t="s">
        <v>5857</v>
      </c>
    </row>
    <row r="8624" spans="1:2" x14ac:dyDescent="0.25">
      <c r="A8624" s="62">
        <v>42161510</v>
      </c>
      <c r="B8624" s="63" t="s">
        <v>5453</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7937</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16756</v>
      </c>
    </row>
    <row r="8643" spans="1:2" x14ac:dyDescent="0.25">
      <c r="A8643" s="62">
        <v>42161619</v>
      </c>
      <c r="B8643" s="63" t="s">
        <v>3823</v>
      </c>
    </row>
    <row r="8644" spans="1:2" x14ac:dyDescent="0.25">
      <c r="A8644" s="62">
        <v>42161620</v>
      </c>
      <c r="B8644" s="63" t="s">
        <v>9267</v>
      </c>
    </row>
    <row r="8645" spans="1:2" x14ac:dyDescent="0.25">
      <c r="A8645" s="62">
        <v>42161621</v>
      </c>
      <c r="B8645" s="63" t="s">
        <v>12194</v>
      </c>
    </row>
    <row r="8646" spans="1:2" x14ac:dyDescent="0.25">
      <c r="A8646" s="62">
        <v>42161622</v>
      </c>
      <c r="B8646" s="63" t="s">
        <v>8143</v>
      </c>
    </row>
    <row r="8647" spans="1:2" x14ac:dyDescent="0.25">
      <c r="A8647" s="62">
        <v>42161623</v>
      </c>
      <c r="B8647" s="63" t="s">
        <v>5307</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16905</v>
      </c>
    </row>
    <row r="8654" spans="1:2" x14ac:dyDescent="0.25">
      <c r="A8654" s="62">
        <v>42161630</v>
      </c>
      <c r="B8654" s="63" t="s">
        <v>4520</v>
      </c>
    </row>
    <row r="8655" spans="1:2" x14ac:dyDescent="0.25">
      <c r="A8655" s="62">
        <v>42161631</v>
      </c>
      <c r="B8655" s="63" t="s">
        <v>9925</v>
      </c>
    </row>
    <row r="8656" spans="1:2" x14ac:dyDescent="0.25">
      <c r="A8656" s="62">
        <v>42161632</v>
      </c>
      <c r="B8656" s="63" t="s">
        <v>6132</v>
      </c>
    </row>
    <row r="8657" spans="1:2" x14ac:dyDescent="0.25">
      <c r="A8657" s="62">
        <v>42161633</v>
      </c>
      <c r="B8657" s="63" t="s">
        <v>4890</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10204</v>
      </c>
    </row>
    <row r="8662" spans="1:2" x14ac:dyDescent="0.25">
      <c r="A8662" s="62">
        <v>42161703</v>
      </c>
      <c r="B8662" s="63" t="s">
        <v>18534</v>
      </c>
    </row>
    <row r="8663" spans="1:2" x14ac:dyDescent="0.25">
      <c r="A8663" s="62">
        <v>42161704</v>
      </c>
      <c r="B8663" s="63" t="s">
        <v>3597</v>
      </c>
    </row>
    <row r="8664" spans="1:2" x14ac:dyDescent="0.25">
      <c r="A8664" s="62">
        <v>42161801</v>
      </c>
      <c r="B8664" s="63" t="s">
        <v>16306</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8264</v>
      </c>
    </row>
    <row r="8669" spans="1:2" x14ac:dyDescent="0.25">
      <c r="A8669" s="62">
        <v>42171502</v>
      </c>
      <c r="B8669" s="63" t="s">
        <v>14994</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13457</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3415</v>
      </c>
    </row>
    <row r="8681" spans="1:2" x14ac:dyDescent="0.25">
      <c r="A8681" s="62">
        <v>42171612</v>
      </c>
      <c r="B8681" s="63" t="s">
        <v>8117</v>
      </c>
    </row>
    <row r="8682" spans="1:2" x14ac:dyDescent="0.25">
      <c r="A8682" s="62">
        <v>42171613</v>
      </c>
      <c r="B8682" s="63" t="s">
        <v>2753</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6036</v>
      </c>
    </row>
    <row r="8691" spans="1:2" x14ac:dyDescent="0.25">
      <c r="A8691" s="62">
        <v>42171804</v>
      </c>
      <c r="B8691" s="63" t="s">
        <v>14168</v>
      </c>
    </row>
    <row r="8692" spans="1:2" x14ac:dyDescent="0.25">
      <c r="A8692" s="62">
        <v>42171805</v>
      </c>
      <c r="B8692" s="63" t="s">
        <v>2022</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2626</v>
      </c>
    </row>
    <row r="8697" spans="1:2" x14ac:dyDescent="0.25">
      <c r="A8697" s="62">
        <v>42171904</v>
      </c>
      <c r="B8697" s="63" t="s">
        <v>14541</v>
      </c>
    </row>
    <row r="8698" spans="1:2" x14ac:dyDescent="0.25">
      <c r="A8698" s="62">
        <v>42171905</v>
      </c>
      <c r="B8698" s="63" t="s">
        <v>11066</v>
      </c>
    </row>
    <row r="8699" spans="1:2" x14ac:dyDescent="0.25">
      <c r="A8699" s="62">
        <v>42171906</v>
      </c>
      <c r="B8699" s="63" t="s">
        <v>9384</v>
      </c>
    </row>
    <row r="8700" spans="1:2" x14ac:dyDescent="0.25">
      <c r="A8700" s="62">
        <v>42171907</v>
      </c>
      <c r="B8700" s="63" t="s">
        <v>5640</v>
      </c>
    </row>
    <row r="8701" spans="1:2" x14ac:dyDescent="0.25">
      <c r="A8701" s="62">
        <v>42171908</v>
      </c>
      <c r="B8701" s="63" t="s">
        <v>12184</v>
      </c>
    </row>
    <row r="8702" spans="1:2" x14ac:dyDescent="0.25">
      <c r="A8702" s="62">
        <v>42171909</v>
      </c>
      <c r="B8702" s="63" t="s">
        <v>18414</v>
      </c>
    </row>
    <row r="8703" spans="1:2" x14ac:dyDescent="0.25">
      <c r="A8703" s="62">
        <v>42171910</v>
      </c>
      <c r="B8703" s="63" t="s">
        <v>13977</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7056</v>
      </c>
    </row>
    <row r="8716" spans="1:2" x14ac:dyDescent="0.25">
      <c r="A8716" s="62">
        <v>42172003</v>
      </c>
      <c r="B8716" s="63" t="s">
        <v>3894</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6728</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13940</v>
      </c>
    </row>
    <row r="8751" spans="1:2" x14ac:dyDescent="0.25">
      <c r="A8751" s="62">
        <v>42181517</v>
      </c>
      <c r="B8751" s="63" t="s">
        <v>2544</v>
      </c>
    </row>
    <row r="8752" spans="1:2" x14ac:dyDescent="0.25">
      <c r="A8752" s="62">
        <v>42181601</v>
      </c>
      <c r="B8752" s="63" t="s">
        <v>12457</v>
      </c>
    </row>
    <row r="8753" spans="1:2" x14ac:dyDescent="0.25">
      <c r="A8753" s="62">
        <v>42181602</v>
      </c>
      <c r="B8753" s="63" t="s">
        <v>10960</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5442</v>
      </c>
    </row>
    <row r="8760" spans="1:2" x14ac:dyDescent="0.25">
      <c r="A8760" s="62">
        <v>42181609</v>
      </c>
      <c r="B8760" s="63" t="s">
        <v>8319</v>
      </c>
    </row>
    <row r="8761" spans="1:2" x14ac:dyDescent="0.25">
      <c r="A8761" s="62">
        <v>42181610</v>
      </c>
      <c r="B8761" s="63" t="s">
        <v>3394</v>
      </c>
    </row>
    <row r="8762" spans="1:2" x14ac:dyDescent="0.25">
      <c r="A8762" s="62">
        <v>42181701</v>
      </c>
      <c r="B8762" s="63" t="s">
        <v>10239</v>
      </c>
    </row>
    <row r="8763" spans="1:2" x14ac:dyDescent="0.25">
      <c r="A8763" s="62">
        <v>42181702</v>
      </c>
      <c r="B8763" s="63" t="s">
        <v>18644</v>
      </c>
    </row>
    <row r="8764" spans="1:2" x14ac:dyDescent="0.25">
      <c r="A8764" s="62">
        <v>42181703</v>
      </c>
      <c r="B8764" s="63" t="s">
        <v>14778</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5282</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4380</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2489</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5265</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5432</v>
      </c>
    </row>
    <row r="8807" spans="1:2" x14ac:dyDescent="0.25">
      <c r="A8807" s="62">
        <v>42182011</v>
      </c>
      <c r="B8807" s="63" t="s">
        <v>1440</v>
      </c>
    </row>
    <row r="8808" spans="1:2" x14ac:dyDescent="0.25">
      <c r="A8808" s="62">
        <v>42182012</v>
      </c>
      <c r="B8808" s="63" t="s">
        <v>18188</v>
      </c>
    </row>
    <row r="8809" spans="1:2" x14ac:dyDescent="0.25">
      <c r="A8809" s="62">
        <v>42182013</v>
      </c>
      <c r="B8809" s="63" t="s">
        <v>5193</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3937</v>
      </c>
    </row>
    <row r="8821" spans="1:2" x14ac:dyDescent="0.25">
      <c r="A8821" s="62">
        <v>42182105</v>
      </c>
      <c r="B8821" s="63" t="s">
        <v>13144</v>
      </c>
    </row>
    <row r="8822" spans="1:2" x14ac:dyDescent="0.25">
      <c r="A8822" s="62">
        <v>42182106</v>
      </c>
      <c r="B8822" s="63" t="s">
        <v>4368</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2978</v>
      </c>
    </row>
    <row r="8827" spans="1:2" x14ac:dyDescent="0.25">
      <c r="A8827" s="62">
        <v>42182203</v>
      </c>
      <c r="B8827" s="63" t="s">
        <v>5259</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11985</v>
      </c>
    </row>
    <row r="8843" spans="1:2" x14ac:dyDescent="0.25">
      <c r="A8843" s="62">
        <v>42182310</v>
      </c>
      <c r="B8843" s="63" t="s">
        <v>836</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14649</v>
      </c>
    </row>
    <row r="8852" spans="1:2" x14ac:dyDescent="0.25">
      <c r="A8852" s="62">
        <v>42182405</v>
      </c>
      <c r="B8852" s="63" t="s">
        <v>8853</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8606</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6031</v>
      </c>
    </row>
    <row r="8872" spans="1:2" x14ac:dyDescent="0.25">
      <c r="A8872" s="62">
        <v>42182601</v>
      </c>
      <c r="B8872" s="63" t="s">
        <v>16687</v>
      </c>
    </row>
    <row r="8873" spans="1:2" x14ac:dyDescent="0.25">
      <c r="A8873" s="62">
        <v>42182602</v>
      </c>
      <c r="B8873" s="63" t="s">
        <v>5578</v>
      </c>
    </row>
    <row r="8874" spans="1:2" x14ac:dyDescent="0.25">
      <c r="A8874" s="62">
        <v>42182603</v>
      </c>
      <c r="B8874" s="63" t="s">
        <v>15964</v>
      </c>
    </row>
    <row r="8875" spans="1:2" x14ac:dyDescent="0.25">
      <c r="A8875" s="62">
        <v>42182604</v>
      </c>
      <c r="B8875" s="63" t="s">
        <v>16518</v>
      </c>
    </row>
    <row r="8876" spans="1:2" x14ac:dyDescent="0.25">
      <c r="A8876" s="62">
        <v>42182701</v>
      </c>
      <c r="B8876" s="63" t="s">
        <v>9861</v>
      </c>
    </row>
    <row r="8877" spans="1:2" x14ac:dyDescent="0.25">
      <c r="A8877" s="62">
        <v>42182702</v>
      </c>
      <c r="B8877" s="63" t="s">
        <v>3790</v>
      </c>
    </row>
    <row r="8878" spans="1:2" x14ac:dyDescent="0.25">
      <c r="A8878" s="62">
        <v>42182703</v>
      </c>
      <c r="B8878" s="63" t="s">
        <v>4240</v>
      </c>
    </row>
    <row r="8879" spans="1:2" x14ac:dyDescent="0.25">
      <c r="A8879" s="62">
        <v>42182704</v>
      </c>
      <c r="B8879" s="63" t="s">
        <v>7349</v>
      </c>
    </row>
    <row r="8880" spans="1:2" x14ac:dyDescent="0.25">
      <c r="A8880" s="62">
        <v>42182801</v>
      </c>
      <c r="B8880" s="63" t="s">
        <v>4585</v>
      </c>
    </row>
    <row r="8881" spans="1:2" x14ac:dyDescent="0.25">
      <c r="A8881" s="62">
        <v>42182802</v>
      </c>
      <c r="B8881" s="63" t="s">
        <v>14037</v>
      </c>
    </row>
    <row r="8882" spans="1:2" x14ac:dyDescent="0.25">
      <c r="A8882" s="62">
        <v>42182803</v>
      </c>
      <c r="B8882" s="63" t="s">
        <v>16795</v>
      </c>
    </row>
    <row r="8883" spans="1:2" x14ac:dyDescent="0.25">
      <c r="A8883" s="62">
        <v>42182804</v>
      </c>
      <c r="B8883" s="63" t="s">
        <v>8228</v>
      </c>
    </row>
    <row r="8884" spans="1:2" x14ac:dyDescent="0.25">
      <c r="A8884" s="62">
        <v>42182805</v>
      </c>
      <c r="B8884" s="63" t="s">
        <v>14710</v>
      </c>
    </row>
    <row r="8885" spans="1:2" x14ac:dyDescent="0.25">
      <c r="A8885" s="62">
        <v>42182806</v>
      </c>
      <c r="B8885" s="63" t="s">
        <v>16662</v>
      </c>
    </row>
    <row r="8886" spans="1:2" x14ac:dyDescent="0.25">
      <c r="A8886" s="62">
        <v>42182807</v>
      </c>
      <c r="B8886" s="63" t="s">
        <v>5194</v>
      </c>
    </row>
    <row r="8887" spans="1:2" x14ac:dyDescent="0.25">
      <c r="A8887" s="62">
        <v>42182808</v>
      </c>
      <c r="B8887" s="63" t="s">
        <v>9767</v>
      </c>
    </row>
    <row r="8888" spans="1:2" x14ac:dyDescent="0.25">
      <c r="A8888" s="62">
        <v>42182901</v>
      </c>
      <c r="B8888" s="63" t="s">
        <v>3252</v>
      </c>
    </row>
    <row r="8889" spans="1:2" x14ac:dyDescent="0.25">
      <c r="A8889" s="62">
        <v>42182902</v>
      </c>
      <c r="B8889" s="63" t="s">
        <v>3533</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5736</v>
      </c>
    </row>
    <row r="8912" spans="1:2" x14ac:dyDescent="0.25">
      <c r="A8912" s="62">
        <v>42183021</v>
      </c>
      <c r="B8912" s="63" t="s">
        <v>3151</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16520</v>
      </c>
    </row>
    <row r="8917" spans="1:2" x14ac:dyDescent="0.25">
      <c r="A8917" s="62">
        <v>42183026</v>
      </c>
      <c r="B8917" s="63" t="s">
        <v>12483</v>
      </c>
    </row>
    <row r="8918" spans="1:2" x14ac:dyDescent="0.25">
      <c r="A8918" s="62">
        <v>42183027</v>
      </c>
      <c r="B8918" s="63" t="s">
        <v>14073</v>
      </c>
    </row>
    <row r="8919" spans="1:2" x14ac:dyDescent="0.25">
      <c r="A8919" s="62">
        <v>42183028</v>
      </c>
      <c r="B8919" s="63" t="s">
        <v>7868</v>
      </c>
    </row>
    <row r="8920" spans="1:2" x14ac:dyDescent="0.25">
      <c r="A8920" s="62">
        <v>42183029</v>
      </c>
      <c r="B8920" s="63" t="s">
        <v>4790</v>
      </c>
    </row>
    <row r="8921" spans="1:2" x14ac:dyDescent="0.25">
      <c r="A8921" s="62">
        <v>42183030</v>
      </c>
      <c r="B8921" s="63" t="s">
        <v>16689</v>
      </c>
    </row>
    <row r="8922" spans="1:2" x14ac:dyDescent="0.25">
      <c r="A8922" s="62">
        <v>42183031</v>
      </c>
      <c r="B8922" s="63" t="s">
        <v>12775</v>
      </c>
    </row>
    <row r="8923" spans="1:2" x14ac:dyDescent="0.25">
      <c r="A8923" s="62">
        <v>42183032</v>
      </c>
      <c r="B8923" s="63" t="s">
        <v>18242</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11711</v>
      </c>
    </row>
    <row r="8936" spans="1:2" x14ac:dyDescent="0.25">
      <c r="A8936" s="62">
        <v>42183045</v>
      </c>
      <c r="B8936" s="63" t="s">
        <v>4142</v>
      </c>
    </row>
    <row r="8937" spans="1:2" x14ac:dyDescent="0.25">
      <c r="A8937" s="62">
        <v>42183046</v>
      </c>
      <c r="B8937" s="63" t="s">
        <v>5015</v>
      </c>
    </row>
    <row r="8938" spans="1:2" x14ac:dyDescent="0.25">
      <c r="A8938" s="62">
        <v>42183047</v>
      </c>
      <c r="B8938" s="63" t="s">
        <v>8150</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2401</v>
      </c>
    </row>
    <row r="8953" spans="1:2" x14ac:dyDescent="0.25">
      <c r="A8953" s="62">
        <v>42191609</v>
      </c>
      <c r="B8953" s="63" t="s">
        <v>16088</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13109</v>
      </c>
    </row>
    <row r="8963" spans="1:2" x14ac:dyDescent="0.25">
      <c r="A8963" s="62">
        <v>42191707</v>
      </c>
      <c r="B8963" s="63" t="s">
        <v>13400</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4003</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5434</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6293</v>
      </c>
    </row>
    <row r="8987" spans="1:2" x14ac:dyDescent="0.25">
      <c r="A8987" s="62">
        <v>42191906</v>
      </c>
      <c r="B8987" s="63" t="s">
        <v>18350</v>
      </c>
    </row>
    <row r="8988" spans="1:2" x14ac:dyDescent="0.25">
      <c r="A8988" s="62">
        <v>42191907</v>
      </c>
      <c r="B8988" s="63" t="s">
        <v>4106</v>
      </c>
    </row>
    <row r="8989" spans="1:2" x14ac:dyDescent="0.25">
      <c r="A8989" s="62">
        <v>42192001</v>
      </c>
      <c r="B8989" s="63" t="s">
        <v>8733</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5458</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3501</v>
      </c>
    </row>
    <row r="9009" spans="1:2" x14ac:dyDescent="0.25">
      <c r="A9009" s="62">
        <v>42192213</v>
      </c>
      <c r="B9009" s="63" t="s">
        <v>3925</v>
      </c>
    </row>
    <row r="9010" spans="1:2" x14ac:dyDescent="0.25">
      <c r="A9010" s="62">
        <v>42192301</v>
      </c>
      <c r="B9010" s="63" t="s">
        <v>9431</v>
      </c>
    </row>
    <row r="9011" spans="1:2" x14ac:dyDescent="0.25">
      <c r="A9011" s="62">
        <v>42192302</v>
      </c>
      <c r="B9011" s="63" t="s">
        <v>17919</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10504</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4836</v>
      </c>
    </row>
    <row r="9032" spans="1:2" x14ac:dyDescent="0.25">
      <c r="A9032" s="62">
        <v>42201505</v>
      </c>
      <c r="B9032" s="63" t="s">
        <v>13341</v>
      </c>
    </row>
    <row r="9033" spans="1:2" x14ac:dyDescent="0.25">
      <c r="A9033" s="62">
        <v>42201506</v>
      </c>
      <c r="B9033" s="63" t="s">
        <v>1162</v>
      </c>
    </row>
    <row r="9034" spans="1:2" x14ac:dyDescent="0.25">
      <c r="A9034" s="62">
        <v>42201507</v>
      </c>
      <c r="B9034" s="63" t="s">
        <v>3282</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5356</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13596</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5618</v>
      </c>
    </row>
    <row r="9055" spans="1:2" x14ac:dyDescent="0.25">
      <c r="A9055" s="62">
        <v>42201704</v>
      </c>
      <c r="B9055" s="63" t="s">
        <v>8149</v>
      </c>
    </row>
    <row r="9056" spans="1:2" x14ac:dyDescent="0.25">
      <c r="A9056" s="62">
        <v>42201705</v>
      </c>
      <c r="B9056" s="63" t="s">
        <v>15843</v>
      </c>
    </row>
    <row r="9057" spans="1:2" x14ac:dyDescent="0.25">
      <c r="A9057" s="62">
        <v>42201706</v>
      </c>
      <c r="B9057" s="63" t="s">
        <v>2386</v>
      </c>
    </row>
    <row r="9058" spans="1:2" x14ac:dyDescent="0.25">
      <c r="A9058" s="62">
        <v>42201707</v>
      </c>
      <c r="B9058" s="63" t="s">
        <v>6041</v>
      </c>
    </row>
    <row r="9059" spans="1:2" x14ac:dyDescent="0.25">
      <c r="A9059" s="62">
        <v>42201708</v>
      </c>
      <c r="B9059" s="63" t="s">
        <v>10471</v>
      </c>
    </row>
    <row r="9060" spans="1:2" x14ac:dyDescent="0.25">
      <c r="A9060" s="62">
        <v>42201709</v>
      </c>
      <c r="B9060" s="63" t="s">
        <v>4821</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8864</v>
      </c>
    </row>
    <row r="9071" spans="1:2" x14ac:dyDescent="0.25">
      <c r="A9071" s="62">
        <v>42201801</v>
      </c>
      <c r="B9071" s="63" t="s">
        <v>4157</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2730</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16093</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3007</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5548</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13366</v>
      </c>
    </row>
    <row r="9107" spans="1:2" x14ac:dyDescent="0.25">
      <c r="A9107" s="62">
        <v>42201837</v>
      </c>
      <c r="B9107" s="63" t="s">
        <v>13801</v>
      </c>
    </row>
    <row r="9108" spans="1:2" x14ac:dyDescent="0.25">
      <c r="A9108" s="62">
        <v>42201838</v>
      </c>
      <c r="B9108" s="63" t="s">
        <v>5675</v>
      </c>
    </row>
    <row r="9109" spans="1:2" x14ac:dyDescent="0.25">
      <c r="A9109" s="62">
        <v>42201839</v>
      </c>
      <c r="B9109" s="63" t="s">
        <v>6061</v>
      </c>
    </row>
    <row r="9110" spans="1:2" x14ac:dyDescent="0.25">
      <c r="A9110" s="62">
        <v>42201840</v>
      </c>
      <c r="B9110" s="63" t="s">
        <v>18557</v>
      </c>
    </row>
    <row r="9111" spans="1:2" x14ac:dyDescent="0.25">
      <c r="A9111" s="62">
        <v>42201841</v>
      </c>
      <c r="B9111" s="63" t="s">
        <v>3589</v>
      </c>
    </row>
    <row r="9112" spans="1:2" x14ac:dyDescent="0.25">
      <c r="A9112" s="62">
        <v>42201901</v>
      </c>
      <c r="B9112" s="63" t="s">
        <v>7151</v>
      </c>
    </row>
    <row r="9113" spans="1:2" x14ac:dyDescent="0.25">
      <c r="A9113" s="62">
        <v>42201902</v>
      </c>
      <c r="B9113" s="63" t="s">
        <v>4663</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3833</v>
      </c>
    </row>
    <row r="9119" spans="1:2" x14ac:dyDescent="0.25">
      <c r="A9119" s="62">
        <v>42201908</v>
      </c>
      <c r="B9119" s="63" t="s">
        <v>5580</v>
      </c>
    </row>
    <row r="9120" spans="1:2" x14ac:dyDescent="0.25">
      <c r="A9120" s="62">
        <v>42202001</v>
      </c>
      <c r="B9120" s="63" t="s">
        <v>7827</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10422</v>
      </c>
    </row>
    <row r="9127" spans="1:2" x14ac:dyDescent="0.25">
      <c r="A9127" s="62">
        <v>42202103</v>
      </c>
      <c r="B9127" s="63" t="s">
        <v>7964</v>
      </c>
    </row>
    <row r="9128" spans="1:2" x14ac:dyDescent="0.25">
      <c r="A9128" s="62">
        <v>42202104</v>
      </c>
      <c r="B9128" s="63" t="s">
        <v>10176</v>
      </c>
    </row>
    <row r="9129" spans="1:2" x14ac:dyDescent="0.25">
      <c r="A9129" s="62">
        <v>42202105</v>
      </c>
      <c r="B9129" s="63" t="s">
        <v>7989</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16435</v>
      </c>
    </row>
    <row r="9134" spans="1:2" x14ac:dyDescent="0.25">
      <c r="A9134" s="62">
        <v>42202302</v>
      </c>
      <c r="B9134" s="63" t="s">
        <v>924</v>
      </c>
    </row>
    <row r="9135" spans="1:2" x14ac:dyDescent="0.25">
      <c r="A9135" s="62">
        <v>42202303</v>
      </c>
      <c r="B9135" s="63" t="s">
        <v>11857</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9892</v>
      </c>
    </row>
    <row r="9143" spans="1:2" x14ac:dyDescent="0.25">
      <c r="A9143" s="62">
        <v>42202704</v>
      </c>
      <c r="B9143" s="63" t="s">
        <v>14349</v>
      </c>
    </row>
    <row r="9144" spans="1:2" x14ac:dyDescent="0.25">
      <c r="A9144" s="62">
        <v>42202801</v>
      </c>
      <c r="B9144" s="63" t="s">
        <v>3379</v>
      </c>
    </row>
    <row r="9145" spans="1:2" x14ac:dyDescent="0.25">
      <c r="A9145" s="62">
        <v>42202802</v>
      </c>
      <c r="B9145" s="63" t="s">
        <v>13644</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10695</v>
      </c>
    </row>
    <row r="9157" spans="1:2" x14ac:dyDescent="0.25">
      <c r="A9157" s="62">
        <v>42203404</v>
      </c>
      <c r="B9157" s="63" t="s">
        <v>6113</v>
      </c>
    </row>
    <row r="9158" spans="1:2" x14ac:dyDescent="0.25">
      <c r="A9158" s="62">
        <v>42203405</v>
      </c>
      <c r="B9158" s="63" t="s">
        <v>14753</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3479</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1989</v>
      </c>
    </row>
    <row r="9173" spans="1:2" x14ac:dyDescent="0.25">
      <c r="A9173" s="62">
        <v>42203604</v>
      </c>
      <c r="B9173" s="63" t="s">
        <v>3743</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3051</v>
      </c>
    </row>
    <row r="9186" spans="1:2" x14ac:dyDescent="0.25">
      <c r="A9186" s="62">
        <v>42203802</v>
      </c>
      <c r="B9186" s="63" t="s">
        <v>11759</v>
      </c>
    </row>
    <row r="9187" spans="1:2" x14ac:dyDescent="0.25">
      <c r="A9187" s="62">
        <v>42203803</v>
      </c>
      <c r="B9187" s="63" t="s">
        <v>13648</v>
      </c>
    </row>
    <row r="9188" spans="1:2" x14ac:dyDescent="0.25">
      <c r="A9188" s="62">
        <v>42203901</v>
      </c>
      <c r="B9188" s="63" t="s">
        <v>3998</v>
      </c>
    </row>
    <row r="9189" spans="1:2" x14ac:dyDescent="0.25">
      <c r="A9189" s="62">
        <v>42203902</v>
      </c>
      <c r="B9189" s="63" t="s">
        <v>8957</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2352</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4958</v>
      </c>
    </row>
    <row r="9207" spans="1:2" x14ac:dyDescent="0.25">
      <c r="A9207" s="62">
        <v>42211601</v>
      </c>
      <c r="B9207" s="63" t="s">
        <v>14076</v>
      </c>
    </row>
    <row r="9208" spans="1:2" x14ac:dyDescent="0.25">
      <c r="A9208" s="62">
        <v>42211602</v>
      </c>
      <c r="B9208" s="63" t="s">
        <v>3243</v>
      </c>
    </row>
    <row r="9209" spans="1:2" x14ac:dyDescent="0.25">
      <c r="A9209" s="62">
        <v>42211603</v>
      </c>
      <c r="B9209" s="63" t="s">
        <v>15108</v>
      </c>
    </row>
    <row r="9210" spans="1:2" x14ac:dyDescent="0.25">
      <c r="A9210" s="62">
        <v>42211604</v>
      </c>
      <c r="B9210" s="63" t="s">
        <v>17373</v>
      </c>
    </row>
    <row r="9211" spans="1:2" x14ac:dyDescent="0.25">
      <c r="A9211" s="62">
        <v>42211605</v>
      </c>
      <c r="B9211" s="63" t="s">
        <v>10485</v>
      </c>
    </row>
    <row r="9212" spans="1:2" x14ac:dyDescent="0.25">
      <c r="A9212" s="62">
        <v>42211606</v>
      </c>
      <c r="B9212" s="63" t="s">
        <v>14591</v>
      </c>
    </row>
    <row r="9213" spans="1:2" x14ac:dyDescent="0.25">
      <c r="A9213" s="62">
        <v>42211607</v>
      </c>
      <c r="B9213" s="63" t="s">
        <v>10677</v>
      </c>
    </row>
    <row r="9214" spans="1:2" x14ac:dyDescent="0.25">
      <c r="A9214" s="62">
        <v>42211608</v>
      </c>
      <c r="B9214" s="63" t="s">
        <v>13567</v>
      </c>
    </row>
    <row r="9215" spans="1:2" x14ac:dyDescent="0.25">
      <c r="A9215" s="62">
        <v>42211609</v>
      </c>
      <c r="B9215" s="63" t="s">
        <v>9427</v>
      </c>
    </row>
    <row r="9216" spans="1:2" x14ac:dyDescent="0.25">
      <c r="A9216" s="62">
        <v>42211610</v>
      </c>
      <c r="B9216" s="63" t="s">
        <v>14997</v>
      </c>
    </row>
    <row r="9217" spans="1:2" x14ac:dyDescent="0.25">
      <c r="A9217" s="62">
        <v>42211611</v>
      </c>
      <c r="B9217" s="63" t="s">
        <v>4290</v>
      </c>
    </row>
    <row r="9218" spans="1:2" x14ac:dyDescent="0.25">
      <c r="A9218" s="62">
        <v>42211612</v>
      </c>
      <c r="B9218" s="63" t="s">
        <v>12721</v>
      </c>
    </row>
    <row r="9219" spans="1:2" x14ac:dyDescent="0.25">
      <c r="A9219" s="62">
        <v>42211613</v>
      </c>
      <c r="B9219" s="63" t="s">
        <v>5552</v>
      </c>
    </row>
    <row r="9220" spans="1:2" x14ac:dyDescent="0.25">
      <c r="A9220" s="62">
        <v>42211614</v>
      </c>
      <c r="B9220" s="63" t="s">
        <v>13348</v>
      </c>
    </row>
    <row r="9221" spans="1:2" x14ac:dyDescent="0.25">
      <c r="A9221" s="62">
        <v>42211615</v>
      </c>
      <c r="B9221" s="63" t="s">
        <v>7361</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7118</v>
      </c>
    </row>
    <row r="9226" spans="1:2" x14ac:dyDescent="0.25">
      <c r="A9226" s="62">
        <v>42211702</v>
      </c>
      <c r="B9226" s="63" t="s">
        <v>13610</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5181</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16135</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16337</v>
      </c>
    </row>
    <row r="9264" spans="1:2" x14ac:dyDescent="0.25">
      <c r="A9264" s="62">
        <v>42211915</v>
      </c>
      <c r="B9264" s="63" t="s">
        <v>5244</v>
      </c>
    </row>
    <row r="9265" spans="1:2" x14ac:dyDescent="0.25">
      <c r="A9265" s="62">
        <v>42211916</v>
      </c>
      <c r="B9265" s="63" t="s">
        <v>10682</v>
      </c>
    </row>
    <row r="9266" spans="1:2" x14ac:dyDescent="0.25">
      <c r="A9266" s="62">
        <v>42211917</v>
      </c>
      <c r="B9266" s="63" t="s">
        <v>3183</v>
      </c>
    </row>
    <row r="9267" spans="1:2" x14ac:dyDescent="0.25">
      <c r="A9267" s="62">
        <v>42211918</v>
      </c>
      <c r="B9267" s="63" t="s">
        <v>15177</v>
      </c>
    </row>
    <row r="9268" spans="1:2" x14ac:dyDescent="0.25">
      <c r="A9268" s="62">
        <v>42212001</v>
      </c>
      <c r="B9268" s="63" t="s">
        <v>5186</v>
      </c>
    </row>
    <row r="9269" spans="1:2" x14ac:dyDescent="0.25">
      <c r="A9269" s="62">
        <v>42212002</v>
      </c>
      <c r="B9269" s="63" t="s">
        <v>11476</v>
      </c>
    </row>
    <row r="9270" spans="1:2" x14ac:dyDescent="0.25">
      <c r="A9270" s="62">
        <v>42212003</v>
      </c>
      <c r="B9270" s="63" t="s">
        <v>7094</v>
      </c>
    </row>
    <row r="9271" spans="1:2" x14ac:dyDescent="0.25">
      <c r="A9271" s="62">
        <v>42212004</v>
      </c>
      <c r="B9271" s="63" t="s">
        <v>2983</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7998</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7853</v>
      </c>
    </row>
    <row r="9309" spans="1:2" x14ac:dyDescent="0.25">
      <c r="A9309" s="62">
        <v>42221603</v>
      </c>
      <c r="B9309" s="63" t="s">
        <v>17092</v>
      </c>
    </row>
    <row r="9310" spans="1:2" x14ac:dyDescent="0.25">
      <c r="A9310" s="62">
        <v>42221604</v>
      </c>
      <c r="B9310" s="63" t="s">
        <v>4740</v>
      </c>
    </row>
    <row r="9311" spans="1:2" x14ac:dyDescent="0.25">
      <c r="A9311" s="62">
        <v>42221605</v>
      </c>
      <c r="B9311" s="63" t="s">
        <v>15321</v>
      </c>
    </row>
    <row r="9312" spans="1:2" x14ac:dyDescent="0.25">
      <c r="A9312" s="62">
        <v>42221606</v>
      </c>
      <c r="B9312" s="63" t="s">
        <v>14567</v>
      </c>
    </row>
    <row r="9313" spans="1:2" x14ac:dyDescent="0.25">
      <c r="A9313" s="62">
        <v>42221607</v>
      </c>
      <c r="B9313" s="63" t="s">
        <v>3113</v>
      </c>
    </row>
    <row r="9314" spans="1:2" x14ac:dyDescent="0.25">
      <c r="A9314" s="62">
        <v>42221608</v>
      </c>
      <c r="B9314" s="63" t="s">
        <v>8178</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10237</v>
      </c>
    </row>
    <row r="9322" spans="1:2" x14ac:dyDescent="0.25">
      <c r="A9322" s="62">
        <v>42221616</v>
      </c>
      <c r="B9322" s="63" t="s">
        <v>8328</v>
      </c>
    </row>
    <row r="9323" spans="1:2" x14ac:dyDescent="0.25">
      <c r="A9323" s="62">
        <v>42221617</v>
      </c>
      <c r="B9323" s="63" t="s">
        <v>9585</v>
      </c>
    </row>
    <row r="9324" spans="1:2" x14ac:dyDescent="0.25">
      <c r="A9324" s="62">
        <v>42221618</v>
      </c>
      <c r="B9324" s="63" t="s">
        <v>10098</v>
      </c>
    </row>
    <row r="9325" spans="1:2" x14ac:dyDescent="0.25">
      <c r="A9325" s="62">
        <v>42221701</v>
      </c>
      <c r="B9325" s="63" t="s">
        <v>5019</v>
      </c>
    </row>
    <row r="9326" spans="1:2" x14ac:dyDescent="0.25">
      <c r="A9326" s="62">
        <v>42221702</v>
      </c>
      <c r="B9326" s="63" t="s">
        <v>7855</v>
      </c>
    </row>
    <row r="9327" spans="1:2" x14ac:dyDescent="0.25">
      <c r="A9327" s="62">
        <v>42221703</v>
      </c>
      <c r="B9327" s="63" t="s">
        <v>4678</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14295</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16002</v>
      </c>
    </row>
    <row r="9341" spans="1:2" x14ac:dyDescent="0.25">
      <c r="A9341" s="62">
        <v>42222004</v>
      </c>
      <c r="B9341" s="63" t="s">
        <v>14523</v>
      </c>
    </row>
    <row r="9342" spans="1:2" x14ac:dyDescent="0.25">
      <c r="A9342" s="62">
        <v>42222005</v>
      </c>
      <c r="B9342" s="63" t="s">
        <v>5949</v>
      </c>
    </row>
    <row r="9343" spans="1:2" x14ac:dyDescent="0.25">
      <c r="A9343" s="62">
        <v>42222006</v>
      </c>
      <c r="B9343" s="63" t="s">
        <v>995</v>
      </c>
    </row>
    <row r="9344" spans="1:2" x14ac:dyDescent="0.25">
      <c r="A9344" s="62">
        <v>42222007</v>
      </c>
      <c r="B9344" s="63" t="s">
        <v>14281</v>
      </c>
    </row>
    <row r="9345" spans="1:2" x14ac:dyDescent="0.25">
      <c r="A9345" s="62">
        <v>42222008</v>
      </c>
      <c r="B9345" s="63" t="s">
        <v>4944</v>
      </c>
    </row>
    <row r="9346" spans="1:2" x14ac:dyDescent="0.25">
      <c r="A9346" s="62">
        <v>42222101</v>
      </c>
      <c r="B9346" s="63" t="s">
        <v>7736</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8501</v>
      </c>
    </row>
    <row r="9358" spans="1:2" x14ac:dyDescent="0.25">
      <c r="A9358" s="62">
        <v>42222307</v>
      </c>
      <c r="B9358" s="63" t="s">
        <v>10367</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2919</v>
      </c>
    </row>
    <row r="9370" spans="1:2" x14ac:dyDescent="0.25">
      <c r="A9370" s="62">
        <v>42231510</v>
      </c>
      <c r="B9370" s="63" t="s">
        <v>7908</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2900</v>
      </c>
    </row>
    <row r="9384" spans="1:2" x14ac:dyDescent="0.25">
      <c r="A9384" s="62">
        <v>42231801</v>
      </c>
      <c r="B9384" s="63" t="s">
        <v>7433</v>
      </c>
    </row>
    <row r="9385" spans="1:2" x14ac:dyDescent="0.25">
      <c r="A9385" s="62">
        <v>42231802</v>
      </c>
      <c r="B9385" s="63" t="s">
        <v>7859</v>
      </c>
    </row>
    <row r="9386" spans="1:2" x14ac:dyDescent="0.25">
      <c r="A9386" s="62">
        <v>42231803</v>
      </c>
      <c r="B9386" s="63" t="s">
        <v>10005</v>
      </c>
    </row>
    <row r="9387" spans="1:2" x14ac:dyDescent="0.25">
      <c r="A9387" s="62">
        <v>42231804</v>
      </c>
      <c r="B9387" s="63" t="s">
        <v>16750</v>
      </c>
    </row>
    <row r="9388" spans="1:2" x14ac:dyDescent="0.25">
      <c r="A9388" s="62">
        <v>42231805</v>
      </c>
      <c r="B9388" s="63" t="s">
        <v>14127</v>
      </c>
    </row>
    <row r="9389" spans="1:2" x14ac:dyDescent="0.25">
      <c r="A9389" s="62">
        <v>42231806</v>
      </c>
      <c r="B9389" s="63" t="s">
        <v>3248</v>
      </c>
    </row>
    <row r="9390" spans="1:2" x14ac:dyDescent="0.25">
      <c r="A9390" s="62">
        <v>42231807</v>
      </c>
      <c r="B9390" s="63" t="s">
        <v>8089</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4217</v>
      </c>
    </row>
    <row r="9409" spans="1:2" x14ac:dyDescent="0.25">
      <c r="A9409" s="62">
        <v>42241514</v>
      </c>
      <c r="B9409" s="63" t="s">
        <v>16640</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3023</v>
      </c>
    </row>
    <row r="9417" spans="1:2" x14ac:dyDescent="0.25">
      <c r="A9417" s="62">
        <v>42241701</v>
      </c>
      <c r="B9417" s="63" t="s">
        <v>7099</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15371</v>
      </c>
    </row>
    <row r="9425" spans="1:2" x14ac:dyDescent="0.25">
      <c r="A9425" s="62">
        <v>42241801</v>
      </c>
      <c r="B9425" s="63" t="s">
        <v>5754</v>
      </c>
    </row>
    <row r="9426" spans="1:2" x14ac:dyDescent="0.25">
      <c r="A9426" s="62">
        <v>42241802</v>
      </c>
      <c r="B9426" s="63" t="s">
        <v>16503</v>
      </c>
    </row>
    <row r="9427" spans="1:2" x14ac:dyDescent="0.25">
      <c r="A9427" s="62">
        <v>42241803</v>
      </c>
      <c r="B9427" s="63" t="s">
        <v>3148</v>
      </c>
    </row>
    <row r="9428" spans="1:2" x14ac:dyDescent="0.25">
      <c r="A9428" s="62">
        <v>42241804</v>
      </c>
      <c r="B9428" s="63" t="s">
        <v>8546</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3675</v>
      </c>
    </row>
    <row r="9438" spans="1:2" x14ac:dyDescent="0.25">
      <c r="A9438" s="62">
        <v>42242001</v>
      </c>
      <c r="B9438" s="63" t="s">
        <v>12883</v>
      </c>
    </row>
    <row r="9439" spans="1:2" x14ac:dyDescent="0.25">
      <c r="A9439" s="62">
        <v>42242002</v>
      </c>
      <c r="B9439" s="63" t="s">
        <v>7950</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5207</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5123</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8576</v>
      </c>
    </row>
    <row r="9457" spans="1:2" x14ac:dyDescent="0.25">
      <c r="A9457" s="62">
        <v>42251505</v>
      </c>
      <c r="B9457" s="63" t="s">
        <v>5836</v>
      </c>
    </row>
    <row r="9458" spans="1:2" x14ac:dyDescent="0.25">
      <c r="A9458" s="62">
        <v>42251506</v>
      </c>
      <c r="B9458" s="63" t="s">
        <v>10618</v>
      </c>
    </row>
    <row r="9459" spans="1:2" x14ac:dyDescent="0.25">
      <c r="A9459" s="62">
        <v>42251601</v>
      </c>
      <c r="B9459" s="63" t="s">
        <v>8206</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13164</v>
      </c>
    </row>
    <row r="9477" spans="1:2" x14ac:dyDescent="0.25">
      <c r="A9477" s="62">
        <v>42251619</v>
      </c>
      <c r="B9477" s="63" t="s">
        <v>2746</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15300</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2713</v>
      </c>
    </row>
    <row r="9495" spans="1:2" x14ac:dyDescent="0.25">
      <c r="A9495" s="62">
        <v>42261502</v>
      </c>
      <c r="B9495" s="63" t="s">
        <v>3262</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3447</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9780</v>
      </c>
    </row>
    <row r="9519" spans="1:2" x14ac:dyDescent="0.25">
      <c r="A9519" s="62">
        <v>42261610</v>
      </c>
      <c r="B9519" s="63" t="s">
        <v>13579</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18469</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7481</v>
      </c>
    </row>
    <row r="9529" spans="1:2" x14ac:dyDescent="0.25">
      <c r="A9529" s="62">
        <v>42261707</v>
      </c>
      <c r="B9529" s="63" t="s">
        <v>15919</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13543</v>
      </c>
    </row>
    <row r="9535" spans="1:2" x14ac:dyDescent="0.25">
      <c r="A9535" s="62">
        <v>42261806</v>
      </c>
      <c r="B9535" s="63" t="s">
        <v>11344</v>
      </c>
    </row>
    <row r="9536" spans="1:2" x14ac:dyDescent="0.25">
      <c r="A9536" s="62">
        <v>42261807</v>
      </c>
      <c r="B9536" s="63" t="s">
        <v>3032</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5507</v>
      </c>
    </row>
    <row r="9541" spans="1:2" x14ac:dyDescent="0.25">
      <c r="A9541" s="62">
        <v>42261902</v>
      </c>
      <c r="B9541" s="63" t="s">
        <v>17049</v>
      </c>
    </row>
    <row r="9542" spans="1:2" x14ac:dyDescent="0.25">
      <c r="A9542" s="62">
        <v>42261903</v>
      </c>
      <c r="B9542" s="63" t="s">
        <v>5557</v>
      </c>
    </row>
    <row r="9543" spans="1:2" x14ac:dyDescent="0.25">
      <c r="A9543" s="62">
        <v>42261904</v>
      </c>
      <c r="B9543" s="63" t="s">
        <v>12653</v>
      </c>
    </row>
    <row r="9544" spans="1:2" x14ac:dyDescent="0.25">
      <c r="A9544" s="62">
        <v>42262001</v>
      </c>
      <c r="B9544" s="63" t="s">
        <v>8730</v>
      </c>
    </row>
    <row r="9545" spans="1:2" x14ac:dyDescent="0.25">
      <c r="A9545" s="62">
        <v>42262002</v>
      </c>
      <c r="B9545" s="63" t="s">
        <v>10025</v>
      </c>
    </row>
    <row r="9546" spans="1:2" x14ac:dyDescent="0.25">
      <c r="A9546" s="62">
        <v>42262003</v>
      </c>
      <c r="B9546" s="63" t="s">
        <v>16761</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3756</v>
      </c>
    </row>
    <row r="9557" spans="1:2" x14ac:dyDescent="0.25">
      <c r="A9557" s="62">
        <v>42271501</v>
      </c>
      <c r="B9557" s="63" t="s">
        <v>16184</v>
      </c>
    </row>
    <row r="9558" spans="1:2" x14ac:dyDescent="0.25">
      <c r="A9558" s="62">
        <v>42271502</v>
      </c>
      <c r="B9558" s="63" t="s">
        <v>17513</v>
      </c>
    </row>
    <row r="9559" spans="1:2" x14ac:dyDescent="0.25">
      <c r="A9559" s="62">
        <v>42271503</v>
      </c>
      <c r="B9559" s="63" t="s">
        <v>8832</v>
      </c>
    </row>
    <row r="9560" spans="1:2" x14ac:dyDescent="0.25">
      <c r="A9560" s="62">
        <v>42271504</v>
      </c>
      <c r="B9560" s="63" t="s">
        <v>17475</v>
      </c>
    </row>
    <row r="9561" spans="1:2" x14ac:dyDescent="0.25">
      <c r="A9561" s="62">
        <v>42271505</v>
      </c>
      <c r="B9561" s="63" t="s">
        <v>3455</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11060</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15033</v>
      </c>
    </row>
    <row r="9573" spans="1:2" x14ac:dyDescent="0.25">
      <c r="A9573" s="62">
        <v>42271611</v>
      </c>
      <c r="B9573" s="63" t="s">
        <v>11752</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10741</v>
      </c>
    </row>
    <row r="9580" spans="1:2" x14ac:dyDescent="0.25">
      <c r="A9580" s="62">
        <v>42271618</v>
      </c>
      <c r="B9580" s="63" t="s">
        <v>4274</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2797</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2789</v>
      </c>
    </row>
    <row r="9600" spans="1:2" x14ac:dyDescent="0.25">
      <c r="A9600" s="62">
        <v>42271720</v>
      </c>
      <c r="B9600" s="63" t="s">
        <v>11808</v>
      </c>
    </row>
    <row r="9601" spans="1:2" x14ac:dyDescent="0.25">
      <c r="A9601" s="62">
        <v>42271721</v>
      </c>
      <c r="B9601" s="63" t="s">
        <v>14332</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4128</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3994</v>
      </c>
    </row>
    <row r="9613" spans="1:2" x14ac:dyDescent="0.25">
      <c r="A9613" s="62">
        <v>42271909</v>
      </c>
      <c r="B9613" s="63" t="s">
        <v>5301</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15943</v>
      </c>
    </row>
    <row r="9619" spans="1:2" x14ac:dyDescent="0.25">
      <c r="A9619" s="62">
        <v>42271915</v>
      </c>
      <c r="B9619" s="63" t="s">
        <v>12040</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10831</v>
      </c>
    </row>
    <row r="9638" spans="1:2" x14ac:dyDescent="0.25">
      <c r="A9638" s="62">
        <v>42272102</v>
      </c>
      <c r="B9638" s="63" t="s">
        <v>14021</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5667</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3695</v>
      </c>
    </row>
    <row r="9656" spans="1:2" x14ac:dyDescent="0.25">
      <c r="A9656" s="62">
        <v>42272218</v>
      </c>
      <c r="B9656" s="63" t="s">
        <v>7136</v>
      </c>
    </row>
    <row r="9657" spans="1:2" x14ac:dyDescent="0.25">
      <c r="A9657" s="62">
        <v>42272219</v>
      </c>
      <c r="B9657" s="63" t="s">
        <v>16787</v>
      </c>
    </row>
    <row r="9658" spans="1:2" x14ac:dyDescent="0.25">
      <c r="A9658" s="62">
        <v>42272220</v>
      </c>
      <c r="B9658" s="63" t="s">
        <v>3558</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3734</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9461</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16327</v>
      </c>
    </row>
    <row r="9698" spans="1:2" x14ac:dyDescent="0.25">
      <c r="A9698" s="62">
        <v>42281516</v>
      </c>
      <c r="B9698" s="63" t="s">
        <v>849</v>
      </c>
    </row>
    <row r="9699" spans="1:2" x14ac:dyDescent="0.25">
      <c r="A9699" s="62">
        <v>42281517</v>
      </c>
      <c r="B9699" s="63" t="s">
        <v>7578</v>
      </c>
    </row>
    <row r="9700" spans="1:2" x14ac:dyDescent="0.25">
      <c r="A9700" s="62">
        <v>42281518</v>
      </c>
      <c r="B9700" s="63" t="s">
        <v>16352</v>
      </c>
    </row>
    <row r="9701" spans="1:2" x14ac:dyDescent="0.25">
      <c r="A9701" s="62">
        <v>42281519</v>
      </c>
      <c r="B9701" s="63" t="s">
        <v>15232</v>
      </c>
    </row>
    <row r="9702" spans="1:2" x14ac:dyDescent="0.25">
      <c r="A9702" s="62">
        <v>42281520</v>
      </c>
      <c r="B9702" s="63" t="s">
        <v>9881</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8193</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5591</v>
      </c>
    </row>
    <row r="9723" spans="1:2" x14ac:dyDescent="0.25">
      <c r="A9723" s="62">
        <v>42281711</v>
      </c>
      <c r="B9723" s="63" t="s">
        <v>9593</v>
      </c>
    </row>
    <row r="9724" spans="1:2" x14ac:dyDescent="0.25">
      <c r="A9724" s="62">
        <v>42281712</v>
      </c>
      <c r="B9724" s="63" t="s">
        <v>9288</v>
      </c>
    </row>
    <row r="9725" spans="1:2" x14ac:dyDescent="0.25">
      <c r="A9725" s="62">
        <v>42281713</v>
      </c>
      <c r="B9725" s="63" t="s">
        <v>2640</v>
      </c>
    </row>
    <row r="9726" spans="1:2" x14ac:dyDescent="0.25">
      <c r="A9726" s="62">
        <v>42281801</v>
      </c>
      <c r="B9726" s="63" t="s">
        <v>10985</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9933</v>
      </c>
    </row>
    <row r="9741" spans="1:2" x14ac:dyDescent="0.25">
      <c r="A9741" s="62">
        <v>42281906</v>
      </c>
      <c r="B9741" s="63" t="s">
        <v>4670</v>
      </c>
    </row>
    <row r="9742" spans="1:2" x14ac:dyDescent="0.25">
      <c r="A9742" s="62">
        <v>42281907</v>
      </c>
      <c r="B9742" s="63" t="s">
        <v>9490</v>
      </c>
    </row>
    <row r="9743" spans="1:2" x14ac:dyDescent="0.25">
      <c r="A9743" s="62">
        <v>42281908</v>
      </c>
      <c r="B9743" s="63" t="s">
        <v>3187</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1930</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15597</v>
      </c>
    </row>
    <row r="9760" spans="1:2" x14ac:dyDescent="0.25">
      <c r="A9760" s="62">
        <v>42291609</v>
      </c>
      <c r="B9760" s="63" t="s">
        <v>5899</v>
      </c>
    </row>
    <row r="9761" spans="1:2" x14ac:dyDescent="0.25">
      <c r="A9761" s="62">
        <v>42291610</v>
      </c>
      <c r="B9761" s="63" t="s">
        <v>4094</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7712</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2754</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13775</v>
      </c>
    </row>
    <row r="9785" spans="1:2" x14ac:dyDescent="0.25">
      <c r="A9785" s="62">
        <v>42291801</v>
      </c>
      <c r="B9785" s="63" t="s">
        <v>10330</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11986</v>
      </c>
    </row>
    <row r="9794" spans="1:2" x14ac:dyDescent="0.25">
      <c r="A9794" s="62">
        <v>42292201</v>
      </c>
      <c r="B9794" s="63" t="s">
        <v>2622</v>
      </c>
    </row>
    <row r="9795" spans="1:2" x14ac:dyDescent="0.25">
      <c r="A9795" s="62">
        <v>42292202</v>
      </c>
      <c r="B9795" s="63" t="s">
        <v>7007</v>
      </c>
    </row>
    <row r="9796" spans="1:2" x14ac:dyDescent="0.25">
      <c r="A9796" s="62">
        <v>42292203</v>
      </c>
      <c r="B9796" s="63" t="s">
        <v>2191</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2931</v>
      </c>
    </row>
    <row r="9803" spans="1:2" x14ac:dyDescent="0.25">
      <c r="A9803" s="62">
        <v>42292307</v>
      </c>
      <c r="B9803" s="63" t="s">
        <v>10989</v>
      </c>
    </row>
    <row r="9804" spans="1:2" x14ac:dyDescent="0.25">
      <c r="A9804" s="62">
        <v>42292401</v>
      </c>
      <c r="B9804" s="63" t="s">
        <v>14438</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3795</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3482</v>
      </c>
    </row>
    <row r="9831" spans="1:2" x14ac:dyDescent="0.25">
      <c r="A9831" s="62">
        <v>42293005</v>
      </c>
      <c r="B9831" s="63" t="s">
        <v>6313</v>
      </c>
    </row>
    <row r="9832" spans="1:2" x14ac:dyDescent="0.25">
      <c r="A9832" s="62">
        <v>42293006</v>
      </c>
      <c r="B9832" s="63" t="s">
        <v>5645</v>
      </c>
    </row>
    <row r="9833" spans="1:2" x14ac:dyDescent="0.25">
      <c r="A9833" s="62">
        <v>42293101</v>
      </c>
      <c r="B9833" s="63" t="s">
        <v>10924</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6238</v>
      </c>
    </row>
    <row r="9840" spans="1:2" x14ac:dyDescent="0.25">
      <c r="A9840" s="62">
        <v>42293108</v>
      </c>
      <c r="B9840" s="63" t="s">
        <v>6959</v>
      </c>
    </row>
    <row r="9841" spans="1:2" x14ac:dyDescent="0.25">
      <c r="A9841" s="62">
        <v>42293109</v>
      </c>
      <c r="B9841" s="63" t="s">
        <v>5574</v>
      </c>
    </row>
    <row r="9842" spans="1:2" x14ac:dyDescent="0.25">
      <c r="A9842" s="62">
        <v>42293110</v>
      </c>
      <c r="B9842" s="63" t="s">
        <v>9699</v>
      </c>
    </row>
    <row r="9843" spans="1:2" x14ac:dyDescent="0.25">
      <c r="A9843" s="62">
        <v>42293111</v>
      </c>
      <c r="B9843" s="63" t="s">
        <v>2129</v>
      </c>
    </row>
    <row r="9844" spans="1:2" x14ac:dyDescent="0.25">
      <c r="A9844" s="62">
        <v>42293112</v>
      </c>
      <c r="B9844" s="63" t="s">
        <v>4598</v>
      </c>
    </row>
    <row r="9845" spans="1:2" x14ac:dyDescent="0.25">
      <c r="A9845" s="62">
        <v>42293113</v>
      </c>
      <c r="B9845" s="63" t="s">
        <v>6447</v>
      </c>
    </row>
    <row r="9846" spans="1:2" x14ac:dyDescent="0.25">
      <c r="A9846" s="62">
        <v>42293114</v>
      </c>
      <c r="B9846" s="63" t="s">
        <v>11677</v>
      </c>
    </row>
    <row r="9847" spans="1:2" x14ac:dyDescent="0.25">
      <c r="A9847" s="62">
        <v>42293115</v>
      </c>
      <c r="B9847" s="63" t="s">
        <v>3628</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4873</v>
      </c>
    </row>
    <row r="9852" spans="1:2" x14ac:dyDescent="0.25">
      <c r="A9852" s="62">
        <v>42293120</v>
      </c>
      <c r="B9852" s="63" t="s">
        <v>12129</v>
      </c>
    </row>
    <row r="9853" spans="1:2" x14ac:dyDescent="0.25">
      <c r="A9853" s="62">
        <v>42293121</v>
      </c>
      <c r="B9853" s="63" t="s">
        <v>2207</v>
      </c>
    </row>
    <row r="9854" spans="1:2" x14ac:dyDescent="0.25">
      <c r="A9854" s="62">
        <v>42293122</v>
      </c>
      <c r="B9854" s="63" t="s">
        <v>8790</v>
      </c>
    </row>
    <row r="9855" spans="1:2" x14ac:dyDescent="0.25">
      <c r="A9855" s="62">
        <v>42293123</v>
      </c>
      <c r="B9855" s="63" t="s">
        <v>13544</v>
      </c>
    </row>
    <row r="9856" spans="1:2" x14ac:dyDescent="0.25">
      <c r="A9856" s="62">
        <v>42293124</v>
      </c>
      <c r="B9856" s="63" t="s">
        <v>15446</v>
      </c>
    </row>
    <row r="9857" spans="1:2" x14ac:dyDescent="0.25">
      <c r="A9857" s="62">
        <v>42293125</v>
      </c>
      <c r="B9857" s="63" t="s">
        <v>9527</v>
      </c>
    </row>
    <row r="9858" spans="1:2" x14ac:dyDescent="0.25">
      <c r="A9858" s="62">
        <v>42293126</v>
      </c>
      <c r="B9858" s="63" t="s">
        <v>3954</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4734</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4061</v>
      </c>
    </row>
    <row r="9884" spans="1:2" x14ac:dyDescent="0.25">
      <c r="A9884" s="62">
        <v>42293502</v>
      </c>
      <c r="B9884" s="63" t="s">
        <v>8677</v>
      </c>
    </row>
    <row r="9885" spans="1:2" x14ac:dyDescent="0.25">
      <c r="A9885" s="62">
        <v>42293503</v>
      </c>
      <c r="B9885" s="63" t="s">
        <v>12817</v>
      </c>
    </row>
    <row r="9886" spans="1:2" x14ac:dyDescent="0.25">
      <c r="A9886" s="62">
        <v>42293504</v>
      </c>
      <c r="B9886" s="63" t="s">
        <v>14132</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8587</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14193</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17428</v>
      </c>
    </row>
    <row r="9920" spans="1:2" x14ac:dyDescent="0.25">
      <c r="A9920" s="62">
        <v>42294211</v>
      </c>
      <c r="B9920" s="63" t="s">
        <v>3365</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14870</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4898</v>
      </c>
    </row>
    <row r="9947" spans="1:2" x14ac:dyDescent="0.25">
      <c r="A9947" s="62">
        <v>42294510</v>
      </c>
      <c r="B9947" s="63" t="s">
        <v>8451</v>
      </c>
    </row>
    <row r="9948" spans="1:2" x14ac:dyDescent="0.25">
      <c r="A9948" s="62">
        <v>42294511</v>
      </c>
      <c r="B9948" s="63" t="s">
        <v>15562</v>
      </c>
    </row>
    <row r="9949" spans="1:2" x14ac:dyDescent="0.25">
      <c r="A9949" s="62">
        <v>42294512</v>
      </c>
      <c r="B9949" s="63" t="s">
        <v>4336</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2693</v>
      </c>
    </row>
    <row r="9957" spans="1:2" x14ac:dyDescent="0.25">
      <c r="A9957" s="62">
        <v>42294520</v>
      </c>
      <c r="B9957" s="63" t="s">
        <v>9798</v>
      </c>
    </row>
    <row r="9958" spans="1:2" x14ac:dyDescent="0.25">
      <c r="A9958" s="62">
        <v>42294521</v>
      </c>
      <c r="B9958" s="63" t="s">
        <v>8309</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5546</v>
      </c>
    </row>
    <row r="9963" spans="1:2" x14ac:dyDescent="0.25">
      <c r="A9963" s="62">
        <v>42294526</v>
      </c>
      <c r="B9963" s="63" t="s">
        <v>6869</v>
      </c>
    </row>
    <row r="9964" spans="1:2" x14ac:dyDescent="0.25">
      <c r="A9964" s="62">
        <v>42294601</v>
      </c>
      <c r="B9964" s="63" t="s">
        <v>8540</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2391</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15313</v>
      </c>
    </row>
    <row r="9979" spans="1:2" x14ac:dyDescent="0.25">
      <c r="A9979" s="62">
        <v>42294709</v>
      </c>
      <c r="B9979" s="63" t="s">
        <v>18510</v>
      </c>
    </row>
    <row r="9980" spans="1:2" x14ac:dyDescent="0.25">
      <c r="A9980" s="62">
        <v>42294710</v>
      </c>
      <c r="B9980" s="63" t="s">
        <v>6846</v>
      </c>
    </row>
    <row r="9981" spans="1:2" x14ac:dyDescent="0.25">
      <c r="A9981" s="62">
        <v>42294711</v>
      </c>
      <c r="B9981" s="63" t="s">
        <v>16349</v>
      </c>
    </row>
    <row r="9982" spans="1:2" x14ac:dyDescent="0.25">
      <c r="A9982" s="62">
        <v>42294712</v>
      </c>
      <c r="B9982" s="63" t="s">
        <v>4927</v>
      </c>
    </row>
    <row r="9983" spans="1:2" x14ac:dyDescent="0.25">
      <c r="A9983" s="62">
        <v>42294713</v>
      </c>
      <c r="B9983" s="63" t="s">
        <v>7022</v>
      </c>
    </row>
    <row r="9984" spans="1:2" x14ac:dyDescent="0.25">
      <c r="A9984" s="62">
        <v>42294714</v>
      </c>
      <c r="B9984" s="63" t="s">
        <v>10715</v>
      </c>
    </row>
    <row r="9985" spans="1:2" x14ac:dyDescent="0.25">
      <c r="A9985" s="62">
        <v>42294715</v>
      </c>
      <c r="B9985" s="63" t="s">
        <v>15881</v>
      </c>
    </row>
    <row r="9986" spans="1:2" x14ac:dyDescent="0.25">
      <c r="A9986" s="62">
        <v>42294716</v>
      </c>
      <c r="B9986" s="63" t="s">
        <v>14336</v>
      </c>
    </row>
    <row r="9987" spans="1:2" x14ac:dyDescent="0.25">
      <c r="A9987" s="62">
        <v>42294717</v>
      </c>
      <c r="B9987" s="63" t="s">
        <v>5438</v>
      </c>
    </row>
    <row r="9988" spans="1:2" x14ac:dyDescent="0.25">
      <c r="A9988" s="62">
        <v>42294718</v>
      </c>
      <c r="B9988" s="63" t="s">
        <v>3385</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3108</v>
      </c>
    </row>
    <row r="9994" spans="1:2" x14ac:dyDescent="0.25">
      <c r="A9994" s="62">
        <v>42294802</v>
      </c>
      <c r="B9994" s="63" t="s">
        <v>7762</v>
      </c>
    </row>
    <row r="9995" spans="1:2" x14ac:dyDescent="0.25">
      <c r="A9995" s="62">
        <v>42294803</v>
      </c>
      <c r="B9995" s="63" t="s">
        <v>17617</v>
      </c>
    </row>
    <row r="9996" spans="1:2" x14ac:dyDescent="0.25">
      <c r="A9996" s="62">
        <v>42294804</v>
      </c>
      <c r="B9996" s="63" t="s">
        <v>15249</v>
      </c>
    </row>
    <row r="9997" spans="1:2" x14ac:dyDescent="0.25">
      <c r="A9997" s="62">
        <v>42294805</v>
      </c>
      <c r="B9997" s="63" t="s">
        <v>8991</v>
      </c>
    </row>
    <row r="9998" spans="1:2" x14ac:dyDescent="0.25">
      <c r="A9998" s="62">
        <v>42294806</v>
      </c>
      <c r="B9998" s="63" t="s">
        <v>7803</v>
      </c>
    </row>
    <row r="9999" spans="1:2" x14ac:dyDescent="0.25">
      <c r="A9999" s="62">
        <v>42294807</v>
      </c>
      <c r="B9999" s="63" t="s">
        <v>4579</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3653</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3626</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14226</v>
      </c>
    </row>
    <row r="10022" spans="1:2" x14ac:dyDescent="0.25">
      <c r="A10022" s="62">
        <v>42294922</v>
      </c>
      <c r="B10022" s="63" t="s">
        <v>8661</v>
      </c>
    </row>
    <row r="10023" spans="1:2" x14ac:dyDescent="0.25">
      <c r="A10023" s="62">
        <v>42294923</v>
      </c>
      <c r="B10023" s="63" t="s">
        <v>14239</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13997</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5642</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10550</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9027</v>
      </c>
    </row>
    <row r="10099" spans="1:2" x14ac:dyDescent="0.25">
      <c r="A10099" s="62">
        <v>42295128</v>
      </c>
      <c r="B10099" s="63" t="s">
        <v>4220</v>
      </c>
    </row>
    <row r="10100" spans="1:2" x14ac:dyDescent="0.25">
      <c r="A10100" s="62">
        <v>42295129</v>
      </c>
      <c r="B10100" s="63" t="s">
        <v>5679</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5091</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5474</v>
      </c>
    </row>
    <row r="10126" spans="1:2" x14ac:dyDescent="0.25">
      <c r="A10126" s="62">
        <v>42295401</v>
      </c>
      <c r="B10126" s="63" t="s">
        <v>10732</v>
      </c>
    </row>
    <row r="10127" spans="1:2" x14ac:dyDescent="0.25">
      <c r="A10127" s="62">
        <v>42295402</v>
      </c>
      <c r="B10127" s="63" t="s">
        <v>5211</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10886</v>
      </c>
    </row>
    <row r="10143" spans="1:2" x14ac:dyDescent="0.25">
      <c r="A10143" s="62">
        <v>42295418</v>
      </c>
      <c r="B10143" s="63" t="s">
        <v>14559</v>
      </c>
    </row>
    <row r="10144" spans="1:2" x14ac:dyDescent="0.25">
      <c r="A10144" s="62">
        <v>42295419</v>
      </c>
      <c r="B10144" s="63" t="s">
        <v>3742</v>
      </c>
    </row>
    <row r="10145" spans="1:2" x14ac:dyDescent="0.25">
      <c r="A10145" s="62">
        <v>42295420</v>
      </c>
      <c r="B10145" s="63" t="s">
        <v>5444</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2710</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14002</v>
      </c>
    </row>
    <row r="10166" spans="1:2" x14ac:dyDescent="0.25">
      <c r="A10166" s="62">
        <v>42295445</v>
      </c>
      <c r="B10166" s="63" t="s">
        <v>15154</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3714</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5188</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6698</v>
      </c>
    </row>
    <row r="10210" spans="1:2" x14ac:dyDescent="0.25">
      <c r="A10210" s="62">
        <v>42311502</v>
      </c>
      <c r="B10210" s="63" t="s">
        <v>3159</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5074</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10605</v>
      </c>
    </row>
    <row r="10293" spans="1:2" x14ac:dyDescent="0.25">
      <c r="A10293" s="62">
        <v>42312303</v>
      </c>
      <c r="B10293" s="63" t="s">
        <v>8712</v>
      </c>
    </row>
    <row r="10294" spans="1:2" x14ac:dyDescent="0.25">
      <c r="A10294" s="62">
        <v>42312304</v>
      </c>
      <c r="B10294" s="63" t="s">
        <v>5553</v>
      </c>
    </row>
    <row r="10295" spans="1:2" x14ac:dyDescent="0.25">
      <c r="A10295" s="62">
        <v>42312305</v>
      </c>
      <c r="B10295" s="63" t="s">
        <v>5329</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5412</v>
      </c>
    </row>
    <row r="10300" spans="1:2" x14ac:dyDescent="0.25">
      <c r="A10300" s="62">
        <v>42312311</v>
      </c>
      <c r="B10300" s="63" t="s">
        <v>9385</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2975</v>
      </c>
    </row>
    <row r="10305" spans="1:2" x14ac:dyDescent="0.25">
      <c r="A10305" s="62">
        <v>42312403</v>
      </c>
      <c r="B10305" s="63" t="s">
        <v>14204</v>
      </c>
    </row>
    <row r="10306" spans="1:2" x14ac:dyDescent="0.25">
      <c r="A10306" s="62">
        <v>42312501</v>
      </c>
      <c r="B10306" s="63" t="s">
        <v>8034</v>
      </c>
    </row>
    <row r="10307" spans="1:2" x14ac:dyDescent="0.25">
      <c r="A10307" s="62">
        <v>42312502</v>
      </c>
      <c r="B10307" s="63" t="s">
        <v>3678</v>
      </c>
    </row>
    <row r="10308" spans="1:2" x14ac:dyDescent="0.25">
      <c r="A10308" s="62">
        <v>42312503</v>
      </c>
      <c r="B10308" s="63" t="s">
        <v>8159</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5571</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4348</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9668</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4344</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8088</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3387</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10370</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4186</v>
      </c>
    </row>
    <row r="10401" spans="1:2" x14ac:dyDescent="0.25">
      <c r="A10401" s="62">
        <v>43201809</v>
      </c>
      <c r="B10401" s="63" t="s">
        <v>9636</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13311</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8488</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5519</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4310</v>
      </c>
    </row>
    <row r="10429" spans="1:2" x14ac:dyDescent="0.25">
      <c r="A10429" s="62">
        <v>43202211</v>
      </c>
      <c r="B10429" s="63" t="s">
        <v>12505</v>
      </c>
    </row>
    <row r="10430" spans="1:2" x14ac:dyDescent="0.25">
      <c r="A10430" s="62">
        <v>43202212</v>
      </c>
      <c r="B10430" s="63" t="s">
        <v>4882</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4902</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5636</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2924</v>
      </c>
    </row>
    <row r="10458" spans="1:2" x14ac:dyDescent="0.25">
      <c r="A10458" s="62">
        <v>43211706</v>
      </c>
      <c r="B10458" s="63" t="s">
        <v>5593</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3681</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5443</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15045</v>
      </c>
    </row>
    <row r="10507" spans="1:2" x14ac:dyDescent="0.25">
      <c r="A10507" s="62">
        <v>43221509</v>
      </c>
      <c r="B10507" s="63" t="s">
        <v>3509</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10982</v>
      </c>
    </row>
    <row r="10516" spans="1:2" x14ac:dyDescent="0.25">
      <c r="A10516" s="62">
        <v>43221520</v>
      </c>
      <c r="B10516" s="63" t="s">
        <v>13440</v>
      </c>
    </row>
    <row r="10517" spans="1:2" x14ac:dyDescent="0.25">
      <c r="A10517" s="62">
        <v>43221521</v>
      </c>
      <c r="B10517" s="63" t="s">
        <v>7874</v>
      </c>
    </row>
    <row r="10518" spans="1:2" x14ac:dyDescent="0.25">
      <c r="A10518" s="62">
        <v>43221522</v>
      </c>
      <c r="B10518" s="63" t="s">
        <v>3749</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4956</v>
      </c>
    </row>
    <row r="10563" spans="1:2" x14ac:dyDescent="0.25">
      <c r="A10563" s="62">
        <v>43222608</v>
      </c>
      <c r="B10563" s="63" t="s">
        <v>8565</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5686</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3141</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2659</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5693</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5316</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4095</v>
      </c>
    </row>
    <row r="10647" spans="1:2" x14ac:dyDescent="0.25">
      <c r="A10647" s="62">
        <v>43231604</v>
      </c>
      <c r="B10647" s="63" t="s">
        <v>13170</v>
      </c>
    </row>
    <row r="10648" spans="1:2" x14ac:dyDescent="0.25">
      <c r="A10648" s="62">
        <v>43231605</v>
      </c>
      <c r="B10648" s="63" t="s">
        <v>5503</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5403</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5505</v>
      </c>
    </row>
    <row r="10691" spans="1:2" x14ac:dyDescent="0.25">
      <c r="A10691" s="62">
        <v>43232503</v>
      </c>
      <c r="B10691" s="63" t="s">
        <v>3607</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5390</v>
      </c>
    </row>
    <row r="10700" spans="1:2" x14ac:dyDescent="0.25">
      <c r="A10700" s="62">
        <v>43232608</v>
      </c>
      <c r="B10700" s="63" t="s">
        <v>5643</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2656</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9008</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11875</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5551</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5697</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5665</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3673</v>
      </c>
    </row>
    <row r="10838" spans="1:2" x14ac:dyDescent="0.25">
      <c r="A10838" s="62">
        <v>44102412</v>
      </c>
      <c r="B10838" s="63" t="s">
        <v>13703</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5514</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8018</v>
      </c>
    </row>
    <row r="10889" spans="1:2" x14ac:dyDescent="0.25">
      <c r="A10889" s="62">
        <v>44103122</v>
      </c>
      <c r="B10889" s="63" t="s">
        <v>2840</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5573</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4707</v>
      </c>
    </row>
    <row r="10931" spans="1:2" x14ac:dyDescent="0.25">
      <c r="A10931" s="62">
        <v>44111613</v>
      </c>
      <c r="B10931" s="63" t="s">
        <v>9565</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5422</v>
      </c>
    </row>
    <row r="10936" spans="1:2" x14ac:dyDescent="0.25">
      <c r="A10936" s="62">
        <v>44111802</v>
      </c>
      <c r="B10936" s="63" t="s">
        <v>651</v>
      </c>
    </row>
    <row r="10937" spans="1:2" x14ac:dyDescent="0.25">
      <c r="A10937" s="62">
        <v>44111803</v>
      </c>
      <c r="B10937" s="63" t="s">
        <v>5659</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5324</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4296</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3973</v>
      </c>
    </row>
    <row r="10995" spans="1:2" x14ac:dyDescent="0.25">
      <c r="A10995" s="62">
        <v>44121627</v>
      </c>
      <c r="B10995" s="63" t="s">
        <v>8162</v>
      </c>
    </row>
    <row r="10996" spans="1:2" x14ac:dyDescent="0.25">
      <c r="A10996" s="62">
        <v>44121628</v>
      </c>
      <c r="B10996" s="63" t="s">
        <v>3266</v>
      </c>
    </row>
    <row r="10997" spans="1:2" x14ac:dyDescent="0.25">
      <c r="A10997" s="62">
        <v>44121630</v>
      </c>
      <c r="B10997" s="63" t="s">
        <v>8381</v>
      </c>
    </row>
    <row r="10998" spans="1:2" x14ac:dyDescent="0.25">
      <c r="A10998" s="62">
        <v>44121631</v>
      </c>
      <c r="B10998" s="63" t="s">
        <v>4013</v>
      </c>
    </row>
    <row r="10999" spans="1:2" x14ac:dyDescent="0.25">
      <c r="A10999" s="62">
        <v>44121632</v>
      </c>
      <c r="B10999" s="63" t="s">
        <v>13261</v>
      </c>
    </row>
    <row r="11000" spans="1:2" x14ac:dyDescent="0.25">
      <c r="A11000" s="62">
        <v>44121633</v>
      </c>
      <c r="B11000" s="63" t="s">
        <v>8812</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9985</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5335</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10664</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4451</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4077</v>
      </c>
    </row>
    <row r="11061" spans="1:2" x14ac:dyDescent="0.25">
      <c r="A11061" s="62">
        <v>44122107</v>
      </c>
      <c r="B11061" s="63" t="s">
        <v>10095</v>
      </c>
    </row>
    <row r="11062" spans="1:2" x14ac:dyDescent="0.25">
      <c r="A11062" s="62">
        <v>44122109</v>
      </c>
      <c r="B11062" s="63" t="s">
        <v>5416</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13459</v>
      </c>
    </row>
    <row r="11068" spans="1:2" x14ac:dyDescent="0.25">
      <c r="A11068" s="62">
        <v>44122115</v>
      </c>
      <c r="B11068" s="63" t="s">
        <v>5392</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10465</v>
      </c>
    </row>
    <row r="11082" spans="1:2" x14ac:dyDescent="0.25">
      <c r="A11082" s="62">
        <v>45101508</v>
      </c>
      <c r="B11082" s="63" t="s">
        <v>5407</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5541</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5400</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13317</v>
      </c>
    </row>
    <row r="11114" spans="1:2" x14ac:dyDescent="0.25">
      <c r="A11114" s="62">
        <v>45101808</v>
      </c>
      <c r="B11114" s="63" t="s">
        <v>8334</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4108</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3208</v>
      </c>
    </row>
    <row r="11143" spans="1:2" x14ac:dyDescent="0.25">
      <c r="A11143" s="62">
        <v>45111616</v>
      </c>
      <c r="B11143" s="63" t="s">
        <v>14848</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2922</v>
      </c>
    </row>
    <row r="11152" spans="1:2" x14ac:dyDescent="0.25">
      <c r="A11152" s="62">
        <v>45111801</v>
      </c>
      <c r="B11152" s="63" t="s">
        <v>10297</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3668</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5517</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2607</v>
      </c>
    </row>
    <row r="11180" spans="1:2" x14ac:dyDescent="0.25">
      <c r="A11180" s="62">
        <v>45121516</v>
      </c>
      <c r="B11180" s="63" t="s">
        <v>11499</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3800</v>
      </c>
    </row>
    <row r="11186" spans="1:2" x14ac:dyDescent="0.25">
      <c r="A11186" s="62">
        <v>45121602</v>
      </c>
      <c r="B11186" s="63" t="s">
        <v>10140</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3878</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5698</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10331</v>
      </c>
    </row>
    <row r="11213" spans="1:2" x14ac:dyDescent="0.25">
      <c r="A11213" s="62">
        <v>45121706</v>
      </c>
      <c r="B11213" s="63" t="s">
        <v>4979</v>
      </c>
    </row>
    <row r="11214" spans="1:2" x14ac:dyDescent="0.25">
      <c r="A11214" s="62">
        <v>45121801</v>
      </c>
      <c r="B11214" s="63" t="s">
        <v>16290</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4760</v>
      </c>
    </row>
    <row r="11221" spans="1:2" x14ac:dyDescent="0.25">
      <c r="A11221" s="62">
        <v>45121808</v>
      </c>
      <c r="B11221" s="63" t="s">
        <v>5691</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5468</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4032</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8453</v>
      </c>
    </row>
    <row r="11255" spans="1:2" x14ac:dyDescent="0.25">
      <c r="A11255" s="62">
        <v>46121502</v>
      </c>
      <c r="B11255" s="63" t="s">
        <v>5325</v>
      </c>
    </row>
    <row r="11256" spans="1:2" x14ac:dyDescent="0.25">
      <c r="A11256" s="62">
        <v>46121503</v>
      </c>
      <c r="B11256" s="63" t="s">
        <v>5287</v>
      </c>
    </row>
    <row r="11257" spans="1:2" x14ac:dyDescent="0.25">
      <c r="A11257" s="62">
        <v>46121504</v>
      </c>
      <c r="B11257" s="63" t="s">
        <v>9292</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10983</v>
      </c>
    </row>
    <row r="11273" spans="1:2" x14ac:dyDescent="0.25">
      <c r="A11273" s="62">
        <v>46131503</v>
      </c>
      <c r="B11273" s="63" t="s">
        <v>7860</v>
      </c>
    </row>
    <row r="11274" spans="1:2" x14ac:dyDescent="0.25">
      <c r="A11274" s="62">
        <v>46131504</v>
      </c>
      <c r="B11274" s="63" t="s">
        <v>9308</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10950</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5630</v>
      </c>
    </row>
    <row r="11312" spans="1:2" x14ac:dyDescent="0.25">
      <c r="A11312" s="62">
        <v>46161504</v>
      </c>
      <c r="B11312" s="63" t="s">
        <v>10491</v>
      </c>
    </row>
    <row r="11313" spans="1:2" x14ac:dyDescent="0.25">
      <c r="A11313" s="62">
        <v>46161505</v>
      </c>
      <c r="B11313" s="63" t="s">
        <v>13880</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10045</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7891</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3215</v>
      </c>
    </row>
    <row r="11339" spans="1:2" x14ac:dyDescent="0.25">
      <c r="A11339" s="62">
        <v>46171517</v>
      </c>
      <c r="B11339" s="63" t="s">
        <v>11908</v>
      </c>
    </row>
    <row r="11340" spans="1:2" x14ac:dyDescent="0.25">
      <c r="A11340" s="62">
        <v>46171602</v>
      </c>
      <c r="B11340" s="63" t="s">
        <v>2906</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5435</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15028</v>
      </c>
    </row>
    <row r="11375" spans="1:2" x14ac:dyDescent="0.25">
      <c r="A11375" s="62">
        <v>46181525</v>
      </c>
      <c r="B11375" s="63" t="s">
        <v>5411</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4091</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5687</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5447</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4264</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5361</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5498</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14184</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2498</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8761</v>
      </c>
    </row>
    <row r="11550" spans="1:2" x14ac:dyDescent="0.25">
      <c r="A11550" s="62">
        <v>47121811</v>
      </c>
      <c r="B11550" s="63" t="s">
        <v>13709</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5081</v>
      </c>
    </row>
    <row r="11560" spans="1:2" x14ac:dyDescent="0.25">
      <c r="A11560" s="62">
        <v>47131602</v>
      </c>
      <c r="B11560" s="63" t="s">
        <v>12137</v>
      </c>
    </row>
    <row r="11561" spans="1:2" x14ac:dyDescent="0.25">
      <c r="A11561" s="62">
        <v>47131603</v>
      </c>
      <c r="B11561" s="63" t="s">
        <v>5612</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3803</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15664</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9352</v>
      </c>
    </row>
    <row r="11622" spans="1:2" x14ac:dyDescent="0.25">
      <c r="A11622" s="62">
        <v>47131902</v>
      </c>
      <c r="B11622" s="63" t="s">
        <v>5312</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15136</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2709</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9732</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5085</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8074</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12758</v>
      </c>
    </row>
    <row r="11784" spans="1:2" x14ac:dyDescent="0.25">
      <c r="A11784" s="62">
        <v>49101701</v>
      </c>
      <c r="B11784" s="63" t="s">
        <v>3666</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14857</v>
      </c>
    </row>
    <row r="11800" spans="1:2" x14ac:dyDescent="0.25">
      <c r="A11800" s="62">
        <v>49121601</v>
      </c>
      <c r="B11800" s="63" t="s">
        <v>3703</v>
      </c>
    </row>
    <row r="11801" spans="1:2" x14ac:dyDescent="0.25">
      <c r="A11801" s="62">
        <v>49121602</v>
      </c>
      <c r="B11801" s="63" t="s">
        <v>14157</v>
      </c>
    </row>
    <row r="11802" spans="1:2" x14ac:dyDescent="0.25">
      <c r="A11802" s="62">
        <v>49121603</v>
      </c>
      <c r="B11802" s="63" t="s">
        <v>9781</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2514</v>
      </c>
    </row>
    <row r="11844" spans="1:2" x14ac:dyDescent="0.25">
      <c r="A11844" s="62">
        <v>49161508</v>
      </c>
      <c r="B11844" s="63" t="s">
        <v>8460</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3102</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5673</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3570</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15105</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5695</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8109</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5556</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2982</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10846</v>
      </c>
    </row>
    <row r="11972" spans="1:2" x14ac:dyDescent="0.25">
      <c r="A11972" s="62">
        <v>49221509</v>
      </c>
      <c r="B11972" s="63" t="s">
        <v>3554</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4248</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5351</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4468</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3235</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16300</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5448</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10173</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10420</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8412</v>
      </c>
    </row>
    <row r="12112" spans="1:2" x14ac:dyDescent="0.25">
      <c r="A12112" s="62">
        <v>50193001</v>
      </c>
      <c r="B12112" s="63" t="s">
        <v>4498</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3274</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2740</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2907</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6735</v>
      </c>
    </row>
    <row r="12182" spans="1:2" x14ac:dyDescent="0.25">
      <c r="A12182" s="62">
        <v>51101523</v>
      </c>
      <c r="B12182" s="63" t="s">
        <v>3566</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12528</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8703</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13312</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9284</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8136</v>
      </c>
    </row>
    <row r="12281" spans="1:2" x14ac:dyDescent="0.25">
      <c r="A12281" s="62">
        <v>51101704</v>
      </c>
      <c r="B12281" s="63" t="s">
        <v>2926</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4798</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4104</v>
      </c>
    </row>
    <row r="12307" spans="1:2" x14ac:dyDescent="0.25">
      <c r="A12307" s="62">
        <v>51101810</v>
      </c>
      <c r="B12307" s="63" t="s">
        <v>5486</v>
      </c>
    </row>
    <row r="12308" spans="1:2" x14ac:dyDescent="0.25">
      <c r="A12308" s="62">
        <v>51101811</v>
      </c>
      <c r="B12308" s="63" t="s">
        <v>3343</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3263</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4829</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5427</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3119</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5149</v>
      </c>
    </row>
    <row r="12359" spans="1:2" x14ac:dyDescent="0.25">
      <c r="A12359" s="62">
        <v>51102206</v>
      </c>
      <c r="B12359" s="63" t="s">
        <v>9824</v>
      </c>
    </row>
    <row r="12360" spans="1:2" x14ac:dyDescent="0.25">
      <c r="A12360" s="62">
        <v>51102207</v>
      </c>
      <c r="B12360" s="63" t="s">
        <v>4398</v>
      </c>
    </row>
    <row r="12361" spans="1:2" x14ac:dyDescent="0.25">
      <c r="A12361" s="62">
        <v>51102208</v>
      </c>
      <c r="B12361" s="63" t="s">
        <v>10844</v>
      </c>
    </row>
    <row r="12362" spans="1:2" x14ac:dyDescent="0.25">
      <c r="A12362" s="62">
        <v>51102209</v>
      </c>
      <c r="B12362" s="63" t="s">
        <v>4963</v>
      </c>
    </row>
    <row r="12363" spans="1:2" x14ac:dyDescent="0.25">
      <c r="A12363" s="62">
        <v>51102211</v>
      </c>
      <c r="B12363" s="63" t="s">
        <v>5477</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5463</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5345</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10198</v>
      </c>
    </row>
    <row r="12424" spans="1:2" x14ac:dyDescent="0.25">
      <c r="A12424" s="62">
        <v>51102719</v>
      </c>
      <c r="B12424" s="63" t="s">
        <v>3381</v>
      </c>
    </row>
    <row r="12425" spans="1:2" x14ac:dyDescent="0.25">
      <c r="A12425" s="62">
        <v>51102720</v>
      </c>
      <c r="B12425" s="63" t="s">
        <v>14632</v>
      </c>
    </row>
    <row r="12426" spans="1:2" x14ac:dyDescent="0.25">
      <c r="A12426" s="62">
        <v>51102721</v>
      </c>
      <c r="B12426" s="63" t="s">
        <v>8358</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15057</v>
      </c>
    </row>
    <row r="12441" spans="1:2" x14ac:dyDescent="0.25">
      <c r="A12441" s="62">
        <v>51111506</v>
      </c>
      <c r="B12441" s="63" t="s">
        <v>8822</v>
      </c>
    </row>
    <row r="12442" spans="1:2" x14ac:dyDescent="0.25">
      <c r="A12442" s="62">
        <v>51111507</v>
      </c>
      <c r="B12442" s="63" t="s">
        <v>10539</v>
      </c>
    </row>
    <row r="12443" spans="1:2" x14ac:dyDescent="0.25">
      <c r="A12443" s="62">
        <v>51111508</v>
      </c>
      <c r="B12443" s="63" t="s">
        <v>5062</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3737</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5631</v>
      </c>
    </row>
    <row r="12497" spans="1:2" x14ac:dyDescent="0.25">
      <c r="A12497" s="62">
        <v>51111806</v>
      </c>
      <c r="B12497" s="63" t="s">
        <v>9646</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14302</v>
      </c>
    </row>
    <row r="12512" spans="1:2" x14ac:dyDescent="0.25">
      <c r="A12512" s="62">
        <v>51111821</v>
      </c>
      <c r="B12512" s="63" t="s">
        <v>5641</v>
      </c>
    </row>
    <row r="12513" spans="1:2" x14ac:dyDescent="0.25">
      <c r="A12513" s="62">
        <v>51111901</v>
      </c>
      <c r="B12513" s="63" t="s">
        <v>7304</v>
      </c>
    </row>
    <row r="12514" spans="1:2" x14ac:dyDescent="0.25">
      <c r="A12514" s="62">
        <v>51111902</v>
      </c>
      <c r="B12514" s="63" t="s">
        <v>2596</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9568</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2895</v>
      </c>
    </row>
    <row r="12542" spans="1:2" x14ac:dyDescent="0.25">
      <c r="A12542" s="62">
        <v>51121603</v>
      </c>
      <c r="B12542" s="63" t="s">
        <v>13514</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2715</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13338</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8652</v>
      </c>
    </row>
    <row r="12609" spans="1:2" x14ac:dyDescent="0.25">
      <c r="A12609" s="62">
        <v>51121763</v>
      </c>
      <c r="B12609" s="63" t="s">
        <v>3538</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5414</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3567</v>
      </c>
    </row>
    <row r="12645" spans="1:2" x14ac:dyDescent="0.25">
      <c r="A12645" s="62">
        <v>51122107</v>
      </c>
      <c r="B12645" s="63" t="s">
        <v>7275</v>
      </c>
    </row>
    <row r="12646" spans="1:2" x14ac:dyDescent="0.25">
      <c r="A12646" s="62">
        <v>51122108</v>
      </c>
      <c r="B12646" s="63" t="s">
        <v>3705</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5450</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4222</v>
      </c>
    </row>
    <row r="12661" spans="1:2" x14ac:dyDescent="0.25">
      <c r="A12661" s="62">
        <v>51131509</v>
      </c>
      <c r="B12661" s="63" t="s">
        <v>12729</v>
      </c>
    </row>
    <row r="12662" spans="1:2" x14ac:dyDescent="0.25">
      <c r="A12662" s="62">
        <v>51131510</v>
      </c>
      <c r="B12662" s="63" t="s">
        <v>5536</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5633</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3730</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2697</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3940</v>
      </c>
    </row>
    <row r="12692" spans="1:2" x14ac:dyDescent="0.25">
      <c r="A12692" s="62">
        <v>51131707</v>
      </c>
      <c r="B12692" s="63" t="s">
        <v>8124</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8625</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3527</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5677</v>
      </c>
    </row>
    <row r="12754" spans="1:2" x14ac:dyDescent="0.25">
      <c r="A12754" s="62">
        <v>51141601</v>
      </c>
      <c r="B12754" s="63" t="s">
        <v>277</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13849</v>
      </c>
    </row>
    <row r="12760" spans="1:2" x14ac:dyDescent="0.25">
      <c r="A12760" s="62">
        <v>51141607</v>
      </c>
      <c r="B12760" s="63" t="s">
        <v>3193</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10454</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4588</v>
      </c>
    </row>
    <row r="12772" spans="1:2" x14ac:dyDescent="0.25">
      <c r="A12772" s="62">
        <v>51141619</v>
      </c>
      <c r="B12772" s="63" t="s">
        <v>8754</v>
      </c>
    </row>
    <row r="12773" spans="1:2" x14ac:dyDescent="0.25">
      <c r="A12773" s="62">
        <v>51141620</v>
      </c>
      <c r="B12773" s="63" t="s">
        <v>14077</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8468</v>
      </c>
    </row>
    <row r="12777" spans="1:2" x14ac:dyDescent="0.25">
      <c r="A12777" s="62">
        <v>51141624</v>
      </c>
      <c r="B12777" s="63" t="s">
        <v>83</v>
      </c>
    </row>
    <row r="12778" spans="1:2" x14ac:dyDescent="0.25">
      <c r="A12778" s="62">
        <v>51141625</v>
      </c>
      <c r="B12778" s="63" t="s">
        <v>5410</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15090</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3908</v>
      </c>
    </row>
    <row r="12819" spans="1:2" x14ac:dyDescent="0.25">
      <c r="A12819" s="62">
        <v>51141804</v>
      </c>
      <c r="B12819" s="63" t="s">
        <v>10312</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2726</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3794</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2692</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5090</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3452</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15101</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14380</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3068</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3499</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4196</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5682</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5681</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8137</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8021</v>
      </c>
    </row>
    <row r="13024" spans="1:2" x14ac:dyDescent="0.25">
      <c r="A13024" s="62">
        <v>51142919</v>
      </c>
      <c r="B13024" s="63" t="s">
        <v>10968</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3325</v>
      </c>
    </row>
    <row r="13029" spans="1:2" x14ac:dyDescent="0.25">
      <c r="A13029" s="62">
        <v>51142924</v>
      </c>
      <c r="B13029" s="63" t="s">
        <v>5395</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5594</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5774</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3439</v>
      </c>
    </row>
    <row r="13048" spans="1:2" x14ac:dyDescent="0.25">
      <c r="A13048" s="62">
        <v>51142943</v>
      </c>
      <c r="B13048" s="63" t="s">
        <v>9718</v>
      </c>
    </row>
    <row r="13049" spans="1:2" x14ac:dyDescent="0.25">
      <c r="A13049" s="62">
        <v>51142944</v>
      </c>
      <c r="B13049" s="63" t="s">
        <v>2282</v>
      </c>
    </row>
    <row r="13050" spans="1:2" x14ac:dyDescent="0.25">
      <c r="A13050" s="62">
        <v>51142945</v>
      </c>
      <c r="B13050" s="63" t="s">
        <v>5648</v>
      </c>
    </row>
    <row r="13051" spans="1:2" x14ac:dyDescent="0.25">
      <c r="A13051" s="62">
        <v>51142946</v>
      </c>
      <c r="B13051" s="63" t="s">
        <v>4785</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4246</v>
      </c>
    </row>
    <row r="13073" spans="1:2" x14ac:dyDescent="0.25">
      <c r="A13073" s="62">
        <v>51151603</v>
      </c>
      <c r="B13073" s="63" t="s">
        <v>5511</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2547</v>
      </c>
    </row>
    <row r="13089" spans="1:2" x14ac:dyDescent="0.25">
      <c r="A13089" s="62">
        <v>51151703</v>
      </c>
      <c r="B13089" s="63" t="s">
        <v>9237</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5539</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3649</v>
      </c>
    </row>
    <row r="13129" spans="1:2" x14ac:dyDescent="0.25">
      <c r="A13129" s="62">
        <v>51151743</v>
      </c>
      <c r="B13129" s="63" t="s">
        <v>6208</v>
      </c>
    </row>
    <row r="13130" spans="1:2" x14ac:dyDescent="0.25">
      <c r="A13130" s="62">
        <v>51151744</v>
      </c>
      <c r="B13130" s="63" t="s">
        <v>5073</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5485</v>
      </c>
    </row>
    <row r="13134" spans="1:2" x14ac:dyDescent="0.25">
      <c r="A13134" s="62">
        <v>51151748</v>
      </c>
      <c r="B13134" s="63" t="s">
        <v>15361</v>
      </c>
    </row>
    <row r="13135" spans="1:2" x14ac:dyDescent="0.25">
      <c r="A13135" s="62">
        <v>51151749</v>
      </c>
      <c r="B13135" s="63" t="s">
        <v>13637</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5516</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5184</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5344</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5622</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6219</v>
      </c>
    </row>
    <row r="13278" spans="1:2" x14ac:dyDescent="0.25">
      <c r="A13278" s="62">
        <v>51171505</v>
      </c>
      <c r="B13278" s="63" t="s">
        <v>3745</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5564</v>
      </c>
    </row>
    <row r="13289" spans="1:2" x14ac:dyDescent="0.25">
      <c r="A13289" s="62">
        <v>51171605</v>
      </c>
      <c r="B13289" s="63" t="s">
        <v>14546</v>
      </c>
    </row>
    <row r="13290" spans="1:2" x14ac:dyDescent="0.25">
      <c r="A13290" s="62">
        <v>51171606</v>
      </c>
      <c r="B13290" s="63" t="s">
        <v>5285</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9054</v>
      </c>
    </row>
    <row r="13298" spans="1:2" x14ac:dyDescent="0.25">
      <c r="A13298" s="62">
        <v>51171614</v>
      </c>
      <c r="B13298" s="63" t="s">
        <v>5098</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13681</v>
      </c>
    </row>
    <row r="13302" spans="1:2" x14ac:dyDescent="0.25">
      <c r="A13302" s="62">
        <v>51171618</v>
      </c>
      <c r="B13302" s="63" t="s">
        <v>8191</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4244</v>
      </c>
    </row>
    <row r="13332" spans="1:2" x14ac:dyDescent="0.25">
      <c r="A13332" s="62">
        <v>51171806</v>
      </c>
      <c r="B13332" s="63" t="s">
        <v>5319</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14271</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4942</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4345</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10574</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8180</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8325</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14613</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5305</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4767</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3178</v>
      </c>
    </row>
    <row r="13538" spans="1:2" x14ac:dyDescent="0.25">
      <c r="A13538" s="62">
        <v>51182408</v>
      </c>
      <c r="B13538" s="63" t="s">
        <v>11991</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5333</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4534</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4416</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16222</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3409</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15238</v>
      </c>
    </row>
    <row r="13636" spans="1:2" x14ac:dyDescent="0.25">
      <c r="A13636" s="62">
        <v>51201624</v>
      </c>
      <c r="B13636" s="63" t="s">
        <v>5484</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5402</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10119</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5146</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15094</v>
      </c>
    </row>
    <row r="13692" spans="1:2" x14ac:dyDescent="0.25">
      <c r="A13692" s="62">
        <v>51211621</v>
      </c>
      <c r="B13692" s="63" t="s">
        <v>3683</v>
      </c>
    </row>
    <row r="13693" spans="1:2" x14ac:dyDescent="0.25">
      <c r="A13693" s="62">
        <v>51211622</v>
      </c>
      <c r="B13693" s="63" t="s">
        <v>10234</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10139</v>
      </c>
    </row>
    <row r="13697" spans="1:2" x14ac:dyDescent="0.25">
      <c r="A13697" s="62">
        <v>51211901</v>
      </c>
      <c r="B13697" s="63" t="s">
        <v>8505</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16291</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9972</v>
      </c>
    </row>
    <row r="13739" spans="1:2" x14ac:dyDescent="0.25">
      <c r="A13739" s="62">
        <v>51212303</v>
      </c>
      <c r="B13739" s="63" t="s">
        <v>4913</v>
      </c>
    </row>
    <row r="13740" spans="1:2" x14ac:dyDescent="0.25">
      <c r="A13740" s="62">
        <v>51212304</v>
      </c>
      <c r="B13740" s="63" t="s">
        <v>10188</v>
      </c>
    </row>
    <row r="13741" spans="1:2" x14ac:dyDescent="0.25">
      <c r="A13741" s="62">
        <v>51212305</v>
      </c>
      <c r="B13741" s="63" t="s">
        <v>3127</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4376</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8843</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5286</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13330</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2876</v>
      </c>
    </row>
    <row r="13810" spans="1:2" x14ac:dyDescent="0.25">
      <c r="A13810" s="62">
        <v>52101506</v>
      </c>
      <c r="B13810" s="63" t="s">
        <v>10542</v>
      </c>
    </row>
    <row r="13811" spans="1:2" x14ac:dyDescent="0.25">
      <c r="A13811" s="62">
        <v>52101507</v>
      </c>
      <c r="B13811" s="63" t="s">
        <v>5372</v>
      </c>
    </row>
    <row r="13812" spans="1:2" x14ac:dyDescent="0.25">
      <c r="A13812" s="62">
        <v>52101508</v>
      </c>
      <c r="B13812" s="63" t="s">
        <v>13634</v>
      </c>
    </row>
    <row r="13813" spans="1:2" x14ac:dyDescent="0.25">
      <c r="A13813" s="62">
        <v>52101509</v>
      </c>
      <c r="B13813" s="63" t="s">
        <v>3201</v>
      </c>
    </row>
    <row r="13814" spans="1:2" x14ac:dyDescent="0.25">
      <c r="A13814" s="62">
        <v>52101510</v>
      </c>
      <c r="B13814" s="63" t="s">
        <v>11669</v>
      </c>
    </row>
    <row r="13815" spans="1:2" x14ac:dyDescent="0.25">
      <c r="A13815" s="62">
        <v>52101511</v>
      </c>
      <c r="B13815" s="63" t="s">
        <v>5340</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10556</v>
      </c>
    </row>
    <row r="13834" spans="1:2" x14ac:dyDescent="0.25">
      <c r="A13834" s="62">
        <v>52121604</v>
      </c>
      <c r="B13834" s="63" t="s">
        <v>3173</v>
      </c>
    </row>
    <row r="13835" spans="1:2" x14ac:dyDescent="0.25">
      <c r="A13835" s="62">
        <v>52121605</v>
      </c>
      <c r="B13835" s="63" t="s">
        <v>7542</v>
      </c>
    </row>
    <row r="13836" spans="1:2" x14ac:dyDescent="0.25">
      <c r="A13836" s="62">
        <v>52121606</v>
      </c>
      <c r="B13836" s="63" t="s">
        <v>5646</v>
      </c>
    </row>
    <row r="13837" spans="1:2" x14ac:dyDescent="0.25">
      <c r="A13837" s="62">
        <v>52121607</v>
      </c>
      <c r="B13837" s="63" t="s">
        <v>386</v>
      </c>
    </row>
    <row r="13838" spans="1:2" x14ac:dyDescent="0.25">
      <c r="A13838" s="62">
        <v>52121608</v>
      </c>
      <c r="B13838" s="63" t="s">
        <v>5446</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3084</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3723</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5515</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3393</v>
      </c>
    </row>
    <row r="13864" spans="1:2" x14ac:dyDescent="0.25">
      <c r="A13864" s="62">
        <v>52141512</v>
      </c>
      <c r="B13864" s="63" t="s">
        <v>8038</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5538</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5387</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15603</v>
      </c>
    </row>
    <row r="13960" spans="1:2" x14ac:dyDescent="0.25">
      <c r="A13960" s="62">
        <v>52151646</v>
      </c>
      <c r="B13960" s="63" t="s">
        <v>14183</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8660</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8649</v>
      </c>
    </row>
    <row r="14011" spans="1:2" x14ac:dyDescent="0.25">
      <c r="A14011" s="62">
        <v>52152016</v>
      </c>
      <c r="B14011" s="63" t="s">
        <v>4645</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7109</v>
      </c>
    </row>
    <row r="14028" spans="1:2" x14ac:dyDescent="0.25">
      <c r="A14028" s="62">
        <v>52161513</v>
      </c>
      <c r="B14028" s="63" t="s">
        <v>5464</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10186</v>
      </c>
    </row>
    <row r="14035" spans="1:2" x14ac:dyDescent="0.25">
      <c r="A14035" s="62">
        <v>52161521</v>
      </c>
      <c r="B14035" s="63" t="s">
        <v>3563</v>
      </c>
    </row>
    <row r="14036" spans="1:2" x14ac:dyDescent="0.25">
      <c r="A14036" s="62">
        <v>52161522</v>
      </c>
      <c r="B14036" s="63" t="s">
        <v>14972</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7901</v>
      </c>
    </row>
    <row r="14042" spans="1:2" x14ac:dyDescent="0.25">
      <c r="A14042" s="62">
        <v>52161529</v>
      </c>
      <c r="B14042" s="63" t="s">
        <v>3907</v>
      </c>
    </row>
    <row r="14043" spans="1:2" x14ac:dyDescent="0.25">
      <c r="A14043" s="62">
        <v>52161531</v>
      </c>
      <c r="B14043" s="63" t="s">
        <v>6874</v>
      </c>
    </row>
    <row r="14044" spans="1:2" x14ac:dyDescent="0.25">
      <c r="A14044" s="62">
        <v>52161532</v>
      </c>
      <c r="B14044" s="63" t="s">
        <v>3279</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2647</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5417</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4467</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14442</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11163</v>
      </c>
    </row>
    <row r="14107" spans="1:2" x14ac:dyDescent="0.25">
      <c r="A14107" s="62">
        <v>53102308</v>
      </c>
      <c r="B14107" s="63" t="s">
        <v>3624</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5008</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8316</v>
      </c>
    </row>
    <row r="14160" spans="1:2" x14ac:dyDescent="0.25">
      <c r="A14160" s="62">
        <v>53103101</v>
      </c>
      <c r="B14160" s="63" t="s">
        <v>8851</v>
      </c>
    </row>
    <row r="14161" spans="1:2" x14ac:dyDescent="0.25">
      <c r="A14161" s="62">
        <v>53111501</v>
      </c>
      <c r="B14161" s="63" t="s">
        <v>5381</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11734</v>
      </c>
    </row>
    <row r="14165" spans="1:2" x14ac:dyDescent="0.25">
      <c r="A14165" s="62">
        <v>53111505</v>
      </c>
      <c r="B14165" s="63" t="s">
        <v>5678</v>
      </c>
    </row>
    <row r="14166" spans="1:2" x14ac:dyDescent="0.25">
      <c r="A14166" s="62">
        <v>53111601</v>
      </c>
      <c r="B14166" s="63" t="s">
        <v>5603</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5637</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10744</v>
      </c>
    </row>
    <row r="14198" spans="1:2" x14ac:dyDescent="0.25">
      <c r="A14198" s="62">
        <v>53121503</v>
      </c>
      <c r="B14198" s="63" t="s">
        <v>13564</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5092</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3717</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5672</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3406</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5223</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5326</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4776</v>
      </c>
    </row>
    <row r="14269" spans="1:2" x14ac:dyDescent="0.25">
      <c r="A14269" s="62">
        <v>53141508</v>
      </c>
      <c r="B14269" s="63" t="s">
        <v>8908</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5147</v>
      </c>
    </row>
    <row r="14334" spans="1:2" x14ac:dyDescent="0.25">
      <c r="A14334" s="62">
        <v>54111706</v>
      </c>
      <c r="B14334" s="63" t="s">
        <v>12021</v>
      </c>
    </row>
    <row r="14335" spans="1:2" x14ac:dyDescent="0.25">
      <c r="A14335" s="62">
        <v>54111707</v>
      </c>
      <c r="B14335" s="63" t="s">
        <v>4947</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2545</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3780</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5692</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5405</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4079</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8793</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16086</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3163</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5205</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5663</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13349</v>
      </c>
    </row>
    <row r="14512" spans="1:2" x14ac:dyDescent="0.25">
      <c r="A14512" s="62">
        <v>56101716</v>
      </c>
      <c r="B14512" s="63" t="s">
        <v>5201</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14043</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2593</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3136</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14585</v>
      </c>
    </row>
    <row r="14579" spans="1:2" x14ac:dyDescent="0.25">
      <c r="A14579" s="62">
        <v>56112104</v>
      </c>
      <c r="B14579" s="63" t="s">
        <v>16021</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13053</v>
      </c>
    </row>
    <row r="14585" spans="1:2" x14ac:dyDescent="0.25">
      <c r="A14585" s="62">
        <v>56112110</v>
      </c>
      <c r="B14585" s="63" t="s">
        <v>13394</v>
      </c>
    </row>
    <row r="14586" spans="1:2" x14ac:dyDescent="0.25">
      <c r="A14586" s="62">
        <v>56121001</v>
      </c>
      <c r="B14586" s="63" t="s">
        <v>5577</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4823</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5506</v>
      </c>
    </row>
    <row r="14627" spans="1:2" x14ac:dyDescent="0.25">
      <c r="A14627" s="62">
        <v>56121610</v>
      </c>
      <c r="B14627" s="63" t="s">
        <v>10380</v>
      </c>
    </row>
    <row r="14628" spans="1:2" x14ac:dyDescent="0.25">
      <c r="A14628" s="62">
        <v>56121701</v>
      </c>
      <c r="B14628" s="63" t="s">
        <v>8783</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4774</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3191</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5460</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4273</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16526</v>
      </c>
    </row>
    <row r="14670" spans="1:2" x14ac:dyDescent="0.25">
      <c r="A14670" s="62">
        <v>60101311</v>
      </c>
      <c r="B14670" s="63" t="s">
        <v>5120</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5359</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5445</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5491</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16151</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9752</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10861</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8452</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10020</v>
      </c>
    </row>
    <row r="14779" spans="1:2" x14ac:dyDescent="0.25">
      <c r="A14779" s="62">
        <v>60102301</v>
      </c>
      <c r="B14779" s="63" t="s">
        <v>3490</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3277</v>
      </c>
    </row>
    <row r="14792" spans="1:2" x14ac:dyDescent="0.25">
      <c r="A14792" s="62">
        <v>60102402</v>
      </c>
      <c r="B14792" s="63" t="s">
        <v>9523</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5100</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3244</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2565</v>
      </c>
    </row>
    <row r="14849" spans="1:2" x14ac:dyDescent="0.25">
      <c r="A14849" s="62">
        <v>60102801</v>
      </c>
      <c r="B14849" s="63" t="s">
        <v>9840</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3463</v>
      </c>
    </row>
    <row r="14899" spans="1:2" x14ac:dyDescent="0.25">
      <c r="A14899" s="62">
        <v>60103203</v>
      </c>
      <c r="B14899" s="63" t="s">
        <v>12282</v>
      </c>
    </row>
    <row r="14900" spans="1:2" x14ac:dyDescent="0.25">
      <c r="A14900" s="62">
        <v>60103204</v>
      </c>
      <c r="B14900" s="63" t="s">
        <v>3401</v>
      </c>
    </row>
    <row r="14901" spans="1:2" x14ac:dyDescent="0.25">
      <c r="A14901" s="62">
        <v>60103301</v>
      </c>
      <c r="B14901" s="63" t="s">
        <v>5488</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5288</v>
      </c>
    </row>
    <row r="14913" spans="1:2" x14ac:dyDescent="0.25">
      <c r="A14913" s="62">
        <v>60103410</v>
      </c>
      <c r="B14913" s="63" t="s">
        <v>4154</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13319</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8835</v>
      </c>
    </row>
    <row r="14942" spans="1:2" x14ac:dyDescent="0.25">
      <c r="A14942" s="62">
        <v>60103906</v>
      </c>
      <c r="B14942" s="63" t="s">
        <v>17825</v>
      </c>
    </row>
    <row r="14943" spans="1:2" x14ac:dyDescent="0.25">
      <c r="A14943" s="62">
        <v>60103907</v>
      </c>
      <c r="B14943" s="63" t="s">
        <v>5512</v>
      </c>
    </row>
    <row r="14944" spans="1:2" x14ac:dyDescent="0.25">
      <c r="A14944" s="62">
        <v>60103908</v>
      </c>
      <c r="B14944" s="63" t="s">
        <v>15531</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8704</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3149</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4123</v>
      </c>
    </row>
    <row r="14973" spans="1:2" x14ac:dyDescent="0.25">
      <c r="A14973" s="62">
        <v>60104007</v>
      </c>
      <c r="B14973" s="63" t="s">
        <v>9338</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9587</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5487</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5600</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2837</v>
      </c>
    </row>
    <row r="15033" spans="1:2" x14ac:dyDescent="0.25">
      <c r="A15033" s="62">
        <v>60104808</v>
      </c>
      <c r="B15033" s="63" t="s">
        <v>8741</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13396</v>
      </c>
    </row>
    <row r="15045" spans="1:2" x14ac:dyDescent="0.25">
      <c r="A15045" s="62">
        <v>60104904</v>
      </c>
      <c r="B15045" s="63" t="s">
        <v>8293</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2885</v>
      </c>
    </row>
    <row r="15053" spans="1:2" x14ac:dyDescent="0.25">
      <c r="A15053" s="62">
        <v>60104912</v>
      </c>
      <c r="B15053" s="63" t="s">
        <v>8966</v>
      </c>
    </row>
    <row r="15054" spans="1:2" x14ac:dyDescent="0.25">
      <c r="A15054" s="62">
        <v>60105001</v>
      </c>
      <c r="B15054" s="63" t="s">
        <v>5513</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14772</v>
      </c>
    </row>
    <row r="15067" spans="1:2" x14ac:dyDescent="0.25">
      <c r="A15067" s="62">
        <v>60105301</v>
      </c>
      <c r="B15067" s="63" t="s">
        <v>15462</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4490</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5323</v>
      </c>
    </row>
    <row r="15082" spans="1:2" x14ac:dyDescent="0.25">
      <c r="A15082" s="62">
        <v>60105407</v>
      </c>
      <c r="B15082" s="63" t="s">
        <v>14231</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4592</v>
      </c>
    </row>
    <row r="15098" spans="1:2" x14ac:dyDescent="0.25">
      <c r="A15098" s="62">
        <v>60105423</v>
      </c>
      <c r="B15098" s="63" t="s">
        <v>9249</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16495</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3116</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5293</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5271</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5522</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9061</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9570</v>
      </c>
    </row>
    <row r="15168" spans="1:2" x14ac:dyDescent="0.25">
      <c r="A15168" s="62">
        <v>60105917</v>
      </c>
      <c r="B15168" s="63" t="s">
        <v>5083</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6301</v>
      </c>
    </row>
    <row r="15179" spans="1:2" x14ac:dyDescent="0.25">
      <c r="A15179" s="62">
        <v>60106105</v>
      </c>
      <c r="B15179" s="63" t="s">
        <v>4509</v>
      </c>
    </row>
    <row r="15180" spans="1:2" x14ac:dyDescent="0.25">
      <c r="A15180" s="62">
        <v>60106106</v>
      </c>
      <c r="B15180" s="63" t="s">
        <v>5489</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3035</v>
      </c>
    </row>
    <row r="15185" spans="1:2" x14ac:dyDescent="0.25">
      <c r="A15185" s="62">
        <v>60106202</v>
      </c>
      <c r="B15185" s="63" t="s">
        <v>9263</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4887</v>
      </c>
    </row>
    <row r="15199" spans="1:2" x14ac:dyDescent="0.25">
      <c r="A15199" s="62">
        <v>60106301</v>
      </c>
      <c r="B15199" s="63" t="s">
        <v>7967</v>
      </c>
    </row>
    <row r="15200" spans="1:2" x14ac:dyDescent="0.25">
      <c r="A15200" s="62">
        <v>60106302</v>
      </c>
      <c r="B15200" s="63" t="s">
        <v>9307</v>
      </c>
    </row>
    <row r="15201" spans="1:2" x14ac:dyDescent="0.25">
      <c r="A15201" s="62">
        <v>60106401</v>
      </c>
      <c r="B15201" s="63" t="s">
        <v>3170</v>
      </c>
    </row>
    <row r="15202" spans="1:2" x14ac:dyDescent="0.25">
      <c r="A15202" s="62">
        <v>60106402</v>
      </c>
      <c r="B15202" s="63" t="s">
        <v>9514</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4831</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15172</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6700</v>
      </c>
    </row>
    <row r="15300" spans="1:2" x14ac:dyDescent="0.25">
      <c r="A15300" s="62">
        <v>60121149</v>
      </c>
      <c r="B15300" s="63" t="s">
        <v>3436</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7895</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5195</v>
      </c>
    </row>
    <row r="15319" spans="1:2" x14ac:dyDescent="0.25">
      <c r="A15319" s="62">
        <v>60121215</v>
      </c>
      <c r="B15319" s="63" t="s">
        <v>5524</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3001</v>
      </c>
    </row>
    <row r="15323" spans="1:2" x14ac:dyDescent="0.25">
      <c r="A15323" s="62">
        <v>60121219</v>
      </c>
      <c r="B15323" s="63" t="s">
        <v>13554</v>
      </c>
    </row>
    <row r="15324" spans="1:2" x14ac:dyDescent="0.25">
      <c r="A15324" s="62">
        <v>60121220</v>
      </c>
      <c r="B15324" s="63" t="s">
        <v>15392</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2472</v>
      </c>
    </row>
    <row r="15356" spans="1:2" x14ac:dyDescent="0.25">
      <c r="A15356" s="62">
        <v>60121253</v>
      </c>
      <c r="B15356" s="63" t="s">
        <v>7986</v>
      </c>
    </row>
    <row r="15357" spans="1:2" x14ac:dyDescent="0.25">
      <c r="A15357" s="62">
        <v>60121301</v>
      </c>
      <c r="B15357" s="63" t="s">
        <v>2815</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3125</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2791</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9501</v>
      </c>
    </row>
    <row r="15443" spans="1:2" x14ac:dyDescent="0.25">
      <c r="A15443" s="62">
        <v>60121806</v>
      </c>
      <c r="B15443" s="63" t="s">
        <v>3523</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3213</v>
      </c>
    </row>
    <row r="15453" spans="1:2" x14ac:dyDescent="0.25">
      <c r="A15453" s="62">
        <v>60121902</v>
      </c>
      <c r="B15453" s="63" t="s">
        <v>8542</v>
      </c>
    </row>
    <row r="15454" spans="1:2" x14ac:dyDescent="0.25">
      <c r="A15454" s="62">
        <v>60121903</v>
      </c>
      <c r="B15454" s="63" t="s">
        <v>16796</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5348</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5476</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8613</v>
      </c>
    </row>
    <row r="15490" spans="1:2" x14ac:dyDescent="0.25">
      <c r="A15490" s="62">
        <v>60122508</v>
      </c>
      <c r="B15490" s="63" t="s">
        <v>4126</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3786</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2722</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3617</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10746</v>
      </c>
    </row>
    <row r="15518" spans="1:2" x14ac:dyDescent="0.25">
      <c r="A15518" s="62">
        <v>60123204</v>
      </c>
      <c r="B15518" s="63" t="s">
        <v>13790</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5609</v>
      </c>
    </row>
    <row r="15522" spans="1:2" x14ac:dyDescent="0.25">
      <c r="A15522" s="62">
        <v>60123401</v>
      </c>
      <c r="B15522" s="63" t="s">
        <v>12926</v>
      </c>
    </row>
    <row r="15523" spans="1:2" x14ac:dyDescent="0.25">
      <c r="A15523" s="62">
        <v>60123402</v>
      </c>
      <c r="B15523" s="63" t="s">
        <v>5500</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2613</v>
      </c>
    </row>
    <row r="15535" spans="1:2" x14ac:dyDescent="0.25">
      <c r="A15535" s="62">
        <v>60123703</v>
      </c>
      <c r="B15535" s="63" t="s">
        <v>7288</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4604</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3281</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5354</v>
      </c>
    </row>
    <row r="15593" spans="1:2" x14ac:dyDescent="0.25">
      <c r="A15593" s="62">
        <v>60124514</v>
      </c>
      <c r="B15593" s="63" t="s">
        <v>2660</v>
      </c>
    </row>
    <row r="15594" spans="1:2" x14ac:dyDescent="0.25">
      <c r="A15594" s="62">
        <v>60124515</v>
      </c>
      <c r="B15594" s="63" t="s">
        <v>5685</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5117</v>
      </c>
    </row>
    <row r="15600" spans="1:2" x14ac:dyDescent="0.25">
      <c r="A15600" s="62">
        <v>60131102</v>
      </c>
      <c r="B15600" s="63" t="s">
        <v>11042</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3302</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3798</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3373</v>
      </c>
    </row>
    <row r="15635" spans="1:2" x14ac:dyDescent="0.25">
      <c r="A15635" s="62">
        <v>60131406</v>
      </c>
      <c r="B15635" s="63" t="s">
        <v>5957</v>
      </c>
    </row>
    <row r="15636" spans="1:2" x14ac:dyDescent="0.25">
      <c r="A15636" s="62">
        <v>60131407</v>
      </c>
      <c r="B15636" s="63" t="s">
        <v>4672</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6458</v>
      </c>
    </row>
    <row r="15643" spans="1:2" x14ac:dyDescent="0.25">
      <c r="A15643" s="62">
        <v>60131507</v>
      </c>
      <c r="B15643" s="63" t="s">
        <v>5038</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9993</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3269</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3124</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8085</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4166</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5190</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3207</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9406</v>
      </c>
    </row>
    <row r="15701" spans="1:2" x14ac:dyDescent="0.25">
      <c r="A15701" s="62">
        <v>60141204</v>
      </c>
      <c r="B15701" s="63" t="s">
        <v>2494</v>
      </c>
    </row>
    <row r="15702" spans="1:2" x14ac:dyDescent="0.25">
      <c r="A15702" s="62">
        <v>60141205</v>
      </c>
      <c r="B15702" s="63" t="s">
        <v>5461</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4541</v>
      </c>
    </row>
    <row r="15726" spans="1:2" x14ac:dyDescent="0.25">
      <c r="A15726" s="62">
        <v>70101603</v>
      </c>
      <c r="B15726" s="63" t="s">
        <v>10164</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10665</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3378</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7872</v>
      </c>
    </row>
    <row r="15805" spans="1:2" x14ac:dyDescent="0.25">
      <c r="A15805" s="62">
        <v>70131501</v>
      </c>
      <c r="B15805" s="63" t="s">
        <v>5142</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3254</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5555</v>
      </c>
    </row>
    <row r="15830" spans="1:2" x14ac:dyDescent="0.25">
      <c r="A15830" s="62">
        <v>70141507</v>
      </c>
      <c r="B15830" s="63" t="s">
        <v>2397</v>
      </c>
    </row>
    <row r="15831" spans="1:2" x14ac:dyDescent="0.25">
      <c r="A15831" s="62">
        <v>70141508</v>
      </c>
      <c r="B15831" s="63" t="s">
        <v>10909</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4378</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10477</v>
      </c>
    </row>
    <row r="15841" spans="1:2" x14ac:dyDescent="0.25">
      <c r="A15841" s="62">
        <v>70141518</v>
      </c>
      <c r="B15841" s="63" t="s">
        <v>5332</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5391</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7869</v>
      </c>
    </row>
    <row r="15861" spans="1:2" x14ac:dyDescent="0.25">
      <c r="A15861" s="62">
        <v>70141801</v>
      </c>
      <c r="B15861" s="63" t="s">
        <v>14084</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13331</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11556</v>
      </c>
    </row>
    <row r="15883" spans="1:2" x14ac:dyDescent="0.25">
      <c r="A15883" s="62">
        <v>70151504</v>
      </c>
      <c r="B15883" s="63" t="s">
        <v>8834</v>
      </c>
    </row>
    <row r="15884" spans="1:2" x14ac:dyDescent="0.25">
      <c r="A15884" s="62">
        <v>70151505</v>
      </c>
      <c r="B15884" s="63" t="s">
        <v>4501</v>
      </c>
    </row>
    <row r="15885" spans="1:2" x14ac:dyDescent="0.25">
      <c r="A15885" s="62">
        <v>70151506</v>
      </c>
      <c r="B15885" s="63" t="s">
        <v>5459</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3157</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5072</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5613</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4383</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4809</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4794</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5644</v>
      </c>
    </row>
    <row r="15959" spans="1:2" x14ac:dyDescent="0.25">
      <c r="A15959" s="62">
        <v>71101706</v>
      </c>
      <c r="B15959" s="63" t="s">
        <v>11222</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5527</v>
      </c>
    </row>
    <row r="15977" spans="1:2" x14ac:dyDescent="0.25">
      <c r="A15977" s="62">
        <v>71112015</v>
      </c>
      <c r="B15977" s="63" t="s">
        <v>16498</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12898</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11811</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3942</v>
      </c>
    </row>
    <row r="16002" spans="1:2" x14ac:dyDescent="0.25">
      <c r="A16002" s="62">
        <v>71112110</v>
      </c>
      <c r="B16002" s="63" t="s">
        <v>10754</v>
      </c>
    </row>
    <row r="16003" spans="1:2" x14ac:dyDescent="0.25">
      <c r="A16003" s="62">
        <v>71112111</v>
      </c>
      <c r="B16003" s="63" t="s">
        <v>2520</v>
      </c>
    </row>
    <row r="16004" spans="1:2" x14ac:dyDescent="0.25">
      <c r="A16004" s="62">
        <v>71112112</v>
      </c>
      <c r="B16004" s="63" t="s">
        <v>8497</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5480</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14633</v>
      </c>
    </row>
    <row r="16035" spans="1:2" x14ac:dyDescent="0.25">
      <c r="A16035" s="62">
        <v>71112317</v>
      </c>
      <c r="B16035" s="63" t="s">
        <v>5499</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5291</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15072</v>
      </c>
    </row>
    <row r="16081" spans="1:2" x14ac:dyDescent="0.25">
      <c r="A16081" s="62">
        <v>71121119</v>
      </c>
      <c r="B16081" s="63" t="s">
        <v>3702</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5566</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5619</v>
      </c>
    </row>
    <row r="16122" spans="1:2" x14ac:dyDescent="0.25">
      <c r="A16122" s="62">
        <v>71121601</v>
      </c>
      <c r="B16122" s="63" t="s">
        <v>5298</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5572</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8734</v>
      </c>
    </row>
    <row r="16145" spans="1:2" x14ac:dyDescent="0.25">
      <c r="A16145" s="62">
        <v>71121624</v>
      </c>
      <c r="B16145" s="63" t="s">
        <v>2615</v>
      </c>
    </row>
    <row r="16146" spans="1:2" x14ac:dyDescent="0.25">
      <c r="A16146" s="62">
        <v>71121625</v>
      </c>
      <c r="B16146" s="63" t="s">
        <v>7679</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11136</v>
      </c>
    </row>
    <row r="16166" spans="1:2" x14ac:dyDescent="0.25">
      <c r="A16166" s="62">
        <v>71121802</v>
      </c>
      <c r="B16166" s="63" t="s">
        <v>2853</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4259</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14056</v>
      </c>
    </row>
    <row r="16182" spans="1:2" x14ac:dyDescent="0.25">
      <c r="A16182" s="62">
        <v>71122105</v>
      </c>
      <c r="B16182" s="63" t="s">
        <v>3026</v>
      </c>
    </row>
    <row r="16183" spans="1:2" x14ac:dyDescent="0.25">
      <c r="A16183" s="62">
        <v>71122107</v>
      </c>
      <c r="B16183" s="63" t="s">
        <v>6886</v>
      </c>
    </row>
    <row r="16184" spans="1:2" x14ac:dyDescent="0.25">
      <c r="A16184" s="62">
        <v>71122108</v>
      </c>
      <c r="B16184" s="63" t="s">
        <v>3204</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5639</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5568</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2834</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5668</v>
      </c>
    </row>
    <row r="16307" spans="1:2" x14ac:dyDescent="0.25">
      <c r="A16307" s="62">
        <v>71151101</v>
      </c>
      <c r="B16307" s="63" t="s">
        <v>7910</v>
      </c>
    </row>
    <row r="16308" spans="1:2" x14ac:dyDescent="0.25">
      <c r="A16308" s="62">
        <v>71151102</v>
      </c>
      <c r="B16308" s="63" t="s">
        <v>16330</v>
      </c>
    </row>
    <row r="16309" spans="1:2" x14ac:dyDescent="0.25">
      <c r="A16309" s="62">
        <v>71151103</v>
      </c>
      <c r="B16309" s="63" t="s">
        <v>5602</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4971</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8584</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4105</v>
      </c>
    </row>
    <row r="16348" spans="1:2" x14ac:dyDescent="0.25">
      <c r="A16348" s="62">
        <v>71161107</v>
      </c>
      <c r="B16348" s="63" t="s">
        <v>8181</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10474</v>
      </c>
    </row>
    <row r="16357" spans="1:2" x14ac:dyDescent="0.25">
      <c r="A16357" s="62">
        <v>71161206</v>
      </c>
      <c r="B16357" s="63" t="s">
        <v>8157</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5415</v>
      </c>
    </row>
    <row r="16363" spans="1:2" x14ac:dyDescent="0.25">
      <c r="A16363" s="62">
        <v>71161306</v>
      </c>
      <c r="B16363" s="63" t="s">
        <v>12486</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5317</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13010</v>
      </c>
    </row>
    <row r="16383" spans="1:2" x14ac:dyDescent="0.25">
      <c r="A16383" s="62">
        <v>72101503</v>
      </c>
      <c r="B16383" s="63" t="s">
        <v>4679</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5164</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9486</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5586</v>
      </c>
    </row>
    <row r="16420" spans="1:2" x14ac:dyDescent="0.25">
      <c r="A16420" s="62">
        <v>72102205</v>
      </c>
      <c r="B16420" s="63" t="s">
        <v>3911</v>
      </c>
    </row>
    <row r="16421" spans="1:2" x14ac:dyDescent="0.25">
      <c r="A16421" s="62">
        <v>72102206</v>
      </c>
      <c r="B16421" s="63" t="s">
        <v>8262</v>
      </c>
    </row>
    <row r="16422" spans="1:2" x14ac:dyDescent="0.25">
      <c r="A16422" s="62">
        <v>72102207</v>
      </c>
      <c r="B16422" s="63" t="s">
        <v>10672</v>
      </c>
    </row>
    <row r="16423" spans="1:2" x14ac:dyDescent="0.25">
      <c r="A16423" s="62">
        <v>72102208</v>
      </c>
      <c r="B16423" s="63" t="s">
        <v>8604</v>
      </c>
    </row>
    <row r="16424" spans="1:2" x14ac:dyDescent="0.25">
      <c r="A16424" s="62">
        <v>72102209</v>
      </c>
      <c r="B16424" s="63" t="s">
        <v>9870</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4406</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5608</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9988</v>
      </c>
    </row>
    <row r="16556" spans="1:2" x14ac:dyDescent="0.25">
      <c r="A16556" s="62">
        <v>73141501</v>
      </c>
      <c r="B16556" s="63" t="s">
        <v>2404</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5229</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3631</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5518</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5406</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10588</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5346</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10571</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3872</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4431</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5584</v>
      </c>
    </row>
    <row r="16678" spans="1:2" x14ac:dyDescent="0.25">
      <c r="A16678" s="62">
        <v>73181103</v>
      </c>
      <c r="B16678" s="63" t="s">
        <v>4312</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5342</v>
      </c>
    </row>
    <row r="16685" spans="1:2" x14ac:dyDescent="0.25">
      <c r="A16685" s="62">
        <v>73181204</v>
      </c>
      <c r="B16685" s="63" t="s">
        <v>17224</v>
      </c>
    </row>
    <row r="16686" spans="1:2" x14ac:dyDescent="0.25">
      <c r="A16686" s="62">
        <v>73181205</v>
      </c>
      <c r="B16686" s="63" t="s">
        <v>5328</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3390</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13933</v>
      </c>
    </row>
    <row r="16715" spans="1:2" x14ac:dyDescent="0.25">
      <c r="A16715" s="62">
        <v>76111702</v>
      </c>
      <c r="B16715" s="63" t="s">
        <v>5521</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3095</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15173</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5634</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5241</v>
      </c>
    </row>
    <row r="16830" spans="1:2" x14ac:dyDescent="0.25">
      <c r="A16830" s="62">
        <v>78101802</v>
      </c>
      <c r="B16830" s="63" t="s">
        <v>13809</v>
      </c>
    </row>
    <row r="16831" spans="1:2" x14ac:dyDescent="0.25">
      <c r="A16831" s="62">
        <v>78101803</v>
      </c>
      <c r="B16831" s="63" t="s">
        <v>9886</v>
      </c>
    </row>
    <row r="16832" spans="1:2" x14ac:dyDescent="0.25">
      <c r="A16832" s="62">
        <v>78101804</v>
      </c>
      <c r="B16832" s="63" t="s">
        <v>4301</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3709</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4648</v>
      </c>
    </row>
    <row r="16855" spans="1:2" x14ac:dyDescent="0.25">
      <c r="A16855" s="62">
        <v>78111702</v>
      </c>
      <c r="B16855" s="63" t="s">
        <v>5526</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5430</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8484</v>
      </c>
    </row>
    <row r="16873" spans="1:2" x14ac:dyDescent="0.25">
      <c r="A16873" s="62">
        <v>78131701</v>
      </c>
      <c r="B16873" s="63" t="s">
        <v>13530</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3395</v>
      </c>
    </row>
    <row r="16939" spans="1:2" x14ac:dyDescent="0.25">
      <c r="A16939" s="62">
        <v>80111614</v>
      </c>
      <c r="B16939" s="63" t="s">
        <v>5380</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14214</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5664</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4330</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5626</v>
      </c>
    </row>
    <row r="16965" spans="1:2" x14ac:dyDescent="0.25">
      <c r="A16965" s="62">
        <v>80121601</v>
      </c>
      <c r="B16965" s="63" t="s">
        <v>12118</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14643</v>
      </c>
    </row>
    <row r="16992" spans="1:2" x14ac:dyDescent="0.25">
      <c r="A16992" s="62">
        <v>80131603</v>
      </c>
      <c r="B16992" s="63" t="s">
        <v>3239</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8151</v>
      </c>
    </row>
    <row r="17006" spans="1:2" x14ac:dyDescent="0.25">
      <c r="A17006" s="62">
        <v>80141506</v>
      </c>
      <c r="B17006" s="63" t="s">
        <v>3610</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9001</v>
      </c>
    </row>
    <row r="17011" spans="1:2" x14ac:dyDescent="0.25">
      <c r="A17011" s="62">
        <v>80141511</v>
      </c>
      <c r="B17011" s="63" t="s">
        <v>4239</v>
      </c>
    </row>
    <row r="17012" spans="1:2" x14ac:dyDescent="0.25">
      <c r="A17012" s="62">
        <v>80141512</v>
      </c>
      <c r="B17012" s="63" t="s">
        <v>9994</v>
      </c>
    </row>
    <row r="17013" spans="1:2" x14ac:dyDescent="0.25">
      <c r="A17013" s="62">
        <v>80141513</v>
      </c>
      <c r="B17013" s="63" t="s">
        <v>5318</v>
      </c>
    </row>
    <row r="17014" spans="1:2" x14ac:dyDescent="0.25">
      <c r="A17014" s="62">
        <v>80141514</v>
      </c>
      <c r="B17014" s="63" t="s">
        <v>15883</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3180</v>
      </c>
    </row>
    <row r="17030" spans="1:2" x14ac:dyDescent="0.25">
      <c r="A17030" s="62">
        <v>80141617</v>
      </c>
      <c r="B17030" s="63" t="s">
        <v>10800</v>
      </c>
    </row>
    <row r="17031" spans="1:2" x14ac:dyDescent="0.25">
      <c r="A17031" s="62">
        <v>80141618</v>
      </c>
      <c r="B17031" s="63" t="s">
        <v>3043</v>
      </c>
    </row>
    <row r="17032" spans="1:2" x14ac:dyDescent="0.25">
      <c r="A17032" s="62">
        <v>80141619</v>
      </c>
      <c r="B17032" s="63" t="s">
        <v>10673</v>
      </c>
    </row>
    <row r="17033" spans="1:2" x14ac:dyDescent="0.25">
      <c r="A17033" s="62">
        <v>80141620</v>
      </c>
      <c r="B17033" s="63" t="s">
        <v>13468</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16229</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14993</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3265</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5680</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5389</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9909</v>
      </c>
    </row>
    <row r="17203" spans="1:2" x14ac:dyDescent="0.25">
      <c r="A17203" s="62">
        <v>81151604</v>
      </c>
      <c r="B17203" s="63" t="s">
        <v>3848</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5470</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5496</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4080</v>
      </c>
    </row>
    <row r="17244" spans="1:2" x14ac:dyDescent="0.25">
      <c r="A17244" s="62">
        <v>82111603</v>
      </c>
      <c r="B17244" s="63" t="s">
        <v>9961</v>
      </c>
    </row>
    <row r="17245" spans="1:2" x14ac:dyDescent="0.25">
      <c r="A17245" s="62">
        <v>82111604</v>
      </c>
      <c r="B17245" s="63" t="s">
        <v>13541</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2463</v>
      </c>
    </row>
    <row r="17306" spans="1:2" x14ac:dyDescent="0.25">
      <c r="A17306" s="62">
        <v>82151504</v>
      </c>
      <c r="B17306" s="63" t="s">
        <v>9253</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8816</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13992</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8077</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4838</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5215</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3822</v>
      </c>
    </row>
    <row r="17378" spans="1:2" x14ac:dyDescent="0.25">
      <c r="A17378" s="62">
        <v>83112204</v>
      </c>
      <c r="B17378" s="63" t="s">
        <v>5396</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3901</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4034</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3492</v>
      </c>
    </row>
    <row r="17439" spans="1:2" x14ac:dyDescent="0.25">
      <c r="A17439" s="62">
        <v>84111801</v>
      </c>
      <c r="B17439" s="63" t="s">
        <v>8520</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8115</v>
      </c>
    </row>
    <row r="17444" spans="1:2" x14ac:dyDescent="0.25">
      <c r="A17444" s="62">
        <v>84121504</v>
      </c>
      <c r="B17444" s="63" t="s">
        <v>5349</v>
      </c>
    </row>
    <row r="17445" spans="1:2" x14ac:dyDescent="0.25">
      <c r="A17445" s="62">
        <v>84121601</v>
      </c>
      <c r="B17445" s="63" t="s">
        <v>14181</v>
      </c>
    </row>
    <row r="17446" spans="1:2" x14ac:dyDescent="0.25">
      <c r="A17446" s="62">
        <v>84121602</v>
      </c>
      <c r="B17446" s="63" t="s">
        <v>7951</v>
      </c>
    </row>
    <row r="17447" spans="1:2" x14ac:dyDescent="0.25">
      <c r="A17447" s="62">
        <v>84121603</v>
      </c>
      <c r="B17447" s="63" t="s">
        <v>16824</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3645</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5616</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5418</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10627</v>
      </c>
    </row>
    <row r="17537" spans="1:2" x14ac:dyDescent="0.25">
      <c r="A17537" s="62">
        <v>85111512</v>
      </c>
      <c r="B17537" s="63" t="s">
        <v>14471</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8487</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5620</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4853</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14286</v>
      </c>
    </row>
    <row r="17600" spans="1:2" x14ac:dyDescent="0.25">
      <c r="A17600" s="62">
        <v>85122004</v>
      </c>
      <c r="B17600" s="63" t="s">
        <v>8171</v>
      </c>
    </row>
    <row r="17601" spans="1:2" x14ac:dyDescent="0.25">
      <c r="A17601" s="62">
        <v>85122005</v>
      </c>
      <c r="B17601" s="63" t="s">
        <v>4430</v>
      </c>
    </row>
    <row r="17602" spans="1:2" x14ac:dyDescent="0.25">
      <c r="A17602" s="62">
        <v>85122101</v>
      </c>
      <c r="B17602" s="63" t="s">
        <v>7925</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15075</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4070</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6516</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2244</v>
      </c>
    </row>
    <row r="17641" spans="1:2" x14ac:dyDescent="0.25">
      <c r="A17641" s="62">
        <v>85141701</v>
      </c>
      <c r="B17641" s="63" t="s">
        <v>10147</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14985</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4337</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13920</v>
      </c>
    </row>
    <row r="17672" spans="1:2" x14ac:dyDescent="0.25">
      <c r="A17672" s="62">
        <v>86101509</v>
      </c>
      <c r="B17672" s="63" t="s">
        <v>9328</v>
      </c>
    </row>
    <row r="17673" spans="1:2" x14ac:dyDescent="0.25">
      <c r="A17673" s="62">
        <v>86101601</v>
      </c>
      <c r="B17673" s="63" t="s">
        <v>4704</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6098</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5370</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5490</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7938</v>
      </c>
    </row>
    <row r="17701" spans="1:2" x14ac:dyDescent="0.25">
      <c r="A17701" s="62">
        <v>86101803</v>
      </c>
      <c r="B17701" s="63" t="s">
        <v>10283</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8145</v>
      </c>
    </row>
    <row r="17714" spans="1:2" x14ac:dyDescent="0.25">
      <c r="A17714" s="62">
        <v>86111602</v>
      </c>
      <c r="B17714" s="63" t="s">
        <v>14327</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2635</v>
      </c>
    </row>
    <row r="17726" spans="1:2" x14ac:dyDescent="0.25">
      <c r="A17726" s="62">
        <v>86121602</v>
      </c>
      <c r="B17726" s="63" t="s">
        <v>10029</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6818</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3744</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8681</v>
      </c>
    </row>
    <row r="17771" spans="1:2" x14ac:dyDescent="0.25">
      <c r="A17771" s="62">
        <v>90101802</v>
      </c>
      <c r="B17771" s="63" t="s">
        <v>5504</v>
      </c>
    </row>
    <row r="17772" spans="1:2" x14ac:dyDescent="0.25">
      <c r="A17772" s="62">
        <v>90111501</v>
      </c>
      <c r="B17772" s="63" t="s">
        <v>10388</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14995</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12107</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4681</v>
      </c>
    </row>
    <row r="17815" spans="1:2" x14ac:dyDescent="0.25">
      <c r="A17815" s="62">
        <v>90151702</v>
      </c>
      <c r="B17815" s="63" t="s">
        <v>9833</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5311</v>
      </c>
    </row>
    <row r="17826" spans="1:2" x14ac:dyDescent="0.25">
      <c r="A17826" s="62">
        <v>91101501</v>
      </c>
      <c r="B17826" s="63" t="s">
        <v>9373</v>
      </c>
    </row>
    <row r="17827" spans="1:2" x14ac:dyDescent="0.25">
      <c r="A17827" s="62">
        <v>91101502</v>
      </c>
      <c r="B17827" s="63" t="s">
        <v>4862</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5070</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14075</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3418</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3104</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7878</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13735</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3592</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5137</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12310</v>
      </c>
    </row>
    <row r="17959" spans="1:2" x14ac:dyDescent="0.25">
      <c r="A17959" s="62">
        <v>93101601</v>
      </c>
      <c r="B17959" s="63" t="s">
        <v>5604</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9639</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5632</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8185</v>
      </c>
    </row>
    <row r="18017" spans="1:2" x14ac:dyDescent="0.25">
      <c r="A18017" s="62">
        <v>93121705</v>
      </c>
      <c r="B18017" s="63" t="s">
        <v>3867</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6369</v>
      </c>
    </row>
    <row r="18032" spans="1:2" x14ac:dyDescent="0.25">
      <c r="A18032" s="62">
        <v>93131602</v>
      </c>
      <c r="B18032" s="63" t="s">
        <v>2809</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4047</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3061</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9761</v>
      </c>
    </row>
    <row r="18068" spans="1:2" x14ac:dyDescent="0.25">
      <c r="A18068" s="62">
        <v>93141603</v>
      </c>
      <c r="B18068" s="63" t="s">
        <v>13428</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5895</v>
      </c>
    </row>
    <row r="18095" spans="1:2" x14ac:dyDescent="0.25">
      <c r="A18095" s="62">
        <v>93141803</v>
      </c>
      <c r="B18095" s="63" t="s">
        <v>3360</v>
      </c>
    </row>
    <row r="18096" spans="1:2" x14ac:dyDescent="0.25">
      <c r="A18096" s="62">
        <v>93141804</v>
      </c>
      <c r="B18096" s="63" t="s">
        <v>8915</v>
      </c>
    </row>
    <row r="18097" spans="1:2" x14ac:dyDescent="0.25">
      <c r="A18097" s="62">
        <v>93141805</v>
      </c>
      <c r="B18097" s="63" t="s">
        <v>4324</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3982</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9959</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16481</v>
      </c>
    </row>
    <row r="18157" spans="1:2" x14ac:dyDescent="0.25">
      <c r="A18157" s="62">
        <v>93161501</v>
      </c>
      <c r="B18157" s="63" t="s">
        <v>7902</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9028</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13588</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5647</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5561</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5397</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5562</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8241</v>
      </c>
    </row>
    <row r="18248" spans="1:2" x14ac:dyDescent="0.25">
      <c r="A18248" s="62">
        <v>94121509</v>
      </c>
      <c r="B18248" s="63" t="s">
        <v>4438</v>
      </c>
    </row>
    <row r="18249" spans="1:2" x14ac:dyDescent="0.25">
      <c r="A18249" s="62">
        <v>94121510</v>
      </c>
      <c r="B18249" s="63" t="s">
        <v>16211</v>
      </c>
    </row>
    <row r="18250" spans="1:2" x14ac:dyDescent="0.25">
      <c r="A18250" s="62">
        <v>94121511</v>
      </c>
      <c r="B18250" s="63" t="s">
        <v>8385</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8369</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13280</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5128</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13304</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11725</v>
      </c>
      <c r="D1" s="64" t="s">
        <v>14379</v>
      </c>
      <c r="E1" s="64" t="s">
        <v>10963</v>
      </c>
      <c r="F1" s="64" t="s">
        <v>11096</v>
      </c>
    </row>
    <row r="2" spans="1:10" ht="11.25" customHeight="1" x14ac:dyDescent="0.2">
      <c r="A2" s="66"/>
      <c r="B2" s="66"/>
      <c r="C2" s="66"/>
      <c r="D2" s="66"/>
      <c r="E2" s="66"/>
      <c r="F2" s="66"/>
    </row>
    <row r="3" spans="1:10" ht="11.25" customHeight="1" x14ac:dyDescent="0.2">
      <c r="A3" s="89" t="s">
        <v>14829</v>
      </c>
      <c r="B3" s="67" t="s">
        <v>8529</v>
      </c>
      <c r="C3" s="76"/>
      <c r="D3" s="89" t="s">
        <v>9387</v>
      </c>
      <c r="E3" s="67" t="s">
        <v>13094</v>
      </c>
      <c r="F3" s="66"/>
    </row>
    <row r="4" spans="1:10" ht="11.25" customHeight="1" x14ac:dyDescent="0.2">
      <c r="A4" s="90"/>
      <c r="B4" s="67" t="s">
        <v>1786</v>
      </c>
      <c r="C4" s="65" t="str">
        <f>IF(C3="","",IF(AND(MONTH(C3)&gt;=1,MONTH(C3)&lt;=3),1,IF(AND(MONTH(C3)&gt;=4,MONTH(C3)&lt;=6),2,IF(AND(MONTH(C3)&gt;=7,MONTH(C3)&lt;=9),3,4))))</f>
        <v/>
      </c>
      <c r="D4" s="90"/>
      <c r="E4" s="67" t="s">
        <v>2417</v>
      </c>
      <c r="F4" s="66"/>
    </row>
    <row r="5" spans="1:10" ht="11.25" customHeight="1" x14ac:dyDescent="0.2">
      <c r="A5" s="90"/>
      <c r="B5" s="67" t="s">
        <v>12943</v>
      </c>
      <c r="C5" s="76"/>
      <c r="D5" s="90"/>
      <c r="E5" s="67" t="s">
        <v>3073</v>
      </c>
      <c r="F5" s="66"/>
    </row>
    <row r="6" spans="1:10" ht="11.25" customHeight="1" x14ac:dyDescent="0.2">
      <c r="A6" s="90"/>
      <c r="B6" s="67" t="s">
        <v>1786</v>
      </c>
      <c r="C6" s="65" t="str">
        <f>IF(C5="","",IF(AND(MONTH(C5)&gt;=1,MONTH(C5)&lt;=3),1,IF(AND(MONTH(C5)&gt;=4,MONTH(C5)&lt;=6),2,IF(AND(MONTH(C5)&gt;=7,MONTH(C5)&lt;=9),3,4))))</f>
        <v/>
      </c>
      <c r="D6" s="90"/>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Estefany Paulino Leiba</cp:lastModifiedBy>
  <cp:lastPrinted>2021-09-10T16:36:48Z</cp:lastPrinted>
  <dcterms:created xsi:type="dcterms:W3CDTF">2014-09-22T13:14:27Z</dcterms:created>
  <dcterms:modified xsi:type="dcterms:W3CDTF">2022-04-04T13:13:10Z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